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D:\QNAP\PROJEKTI SP\TEA FINK\21-001 Trnovska 4\TEKST\"/>
    </mc:Choice>
  </mc:AlternateContent>
  <xr:revisionPtr revIDLastSave="0" documentId="13_ncr:1_{A8008F51-EF32-4344-8145-404271B526C0}" xr6:coauthVersionLast="47" xr6:coauthVersionMax="47" xr10:uidLastSave="{00000000-0000-0000-0000-000000000000}"/>
  <bookViews>
    <workbookView xWindow="2250" yWindow="2250" windowWidth="28485" windowHeight="14595" tabRatio="867" activeTab="1" xr2:uid="{00000000-000D-0000-FFFF-FFFF00000000}"/>
  </bookViews>
  <sheets>
    <sheet name="GOI REKAPITULACIJA" sheetId="16" r:id="rId1"/>
    <sheet name="GOI dela za Trnovsko 4" sheetId="14" r:id="rId2"/>
  </sheets>
  <definedNames>
    <definedName name="_xlnm.Print_Area" localSheetId="1">'GOI dela za Trnovsko 4'!$A$1:$H$462</definedName>
    <definedName name="_xlnm.Print_Area" localSheetId="0">'GOI REKAPITULACIJA'!$A$1:$H$59</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42" i="14" l="1"/>
  <c r="H442" i="14"/>
  <c r="F444" i="14"/>
  <c r="H444" i="14"/>
  <c r="F446" i="14"/>
  <c r="H446" i="14"/>
  <c r="H449" i="14"/>
  <c r="F395" i="14"/>
  <c r="H395" i="14"/>
  <c r="F397" i="14"/>
  <c r="H397" i="14"/>
  <c r="F399" i="14"/>
  <c r="H399" i="14"/>
  <c r="D402" i="14"/>
  <c r="F402" i="14"/>
  <c r="H402" i="14"/>
  <c r="F423" i="14"/>
  <c r="H423" i="14"/>
  <c r="F425" i="14"/>
  <c r="H425" i="14"/>
  <c r="F427" i="14"/>
  <c r="H427" i="14"/>
  <c r="F429" i="14"/>
  <c r="H429" i="14"/>
  <c r="F431" i="14"/>
  <c r="H431" i="14"/>
  <c r="F433" i="14"/>
  <c r="H433" i="14"/>
  <c r="F435" i="14"/>
  <c r="H435" i="14"/>
  <c r="H437" i="14"/>
  <c r="F381" i="14"/>
  <c r="H381" i="14"/>
  <c r="F383" i="14"/>
  <c r="H383" i="14"/>
  <c r="F385" i="14"/>
  <c r="H385" i="14"/>
  <c r="H387" i="14"/>
  <c r="F364" i="14"/>
  <c r="H364" i="14"/>
  <c r="F367" i="14"/>
  <c r="H367" i="14"/>
  <c r="F369" i="14"/>
  <c r="H369" i="14"/>
  <c r="F371" i="14"/>
  <c r="H371" i="14"/>
  <c r="H375" i="14"/>
  <c r="H452" i="14"/>
  <c r="F349" i="14"/>
  <c r="H349" i="14"/>
  <c r="F351" i="14"/>
  <c r="H351" i="14"/>
  <c r="H353" i="14"/>
  <c r="F331" i="14"/>
  <c r="H331" i="14"/>
  <c r="F334" i="14"/>
  <c r="H334" i="14"/>
  <c r="F335" i="14"/>
  <c r="H335" i="14"/>
  <c r="F338" i="14"/>
  <c r="H338" i="14"/>
  <c r="F339" i="14"/>
  <c r="H339" i="14"/>
  <c r="F341" i="14"/>
  <c r="H341" i="14"/>
  <c r="H343" i="14"/>
  <c r="F313" i="14"/>
  <c r="H313" i="14"/>
  <c r="F315" i="14"/>
  <c r="H315" i="14"/>
  <c r="F320" i="14"/>
  <c r="H320" i="14"/>
  <c r="F322" i="14"/>
  <c r="H322" i="14"/>
  <c r="H324" i="14"/>
  <c r="F278" i="14"/>
  <c r="H278" i="14"/>
  <c r="F280" i="14"/>
  <c r="H280" i="14"/>
  <c r="F282" i="14"/>
  <c r="H282" i="14"/>
  <c r="D284" i="14"/>
  <c r="F284" i="14"/>
  <c r="H284" i="14"/>
  <c r="F286" i="14"/>
  <c r="H286" i="14"/>
  <c r="D288" i="14"/>
  <c r="F288" i="14"/>
  <c r="H288" i="14"/>
  <c r="F290" i="14"/>
  <c r="H290" i="14"/>
  <c r="F292" i="14"/>
  <c r="H292" i="14"/>
  <c r="F294" i="14"/>
  <c r="H294" i="14"/>
  <c r="F296" i="14"/>
  <c r="H296" i="14"/>
  <c r="F298" i="14"/>
  <c r="H298" i="14"/>
  <c r="F300" i="14"/>
  <c r="H300" i="14"/>
  <c r="H302" i="14"/>
  <c r="F256" i="14"/>
  <c r="H256" i="14"/>
  <c r="F260" i="14"/>
  <c r="H260" i="14"/>
  <c r="F262" i="14"/>
  <c r="H262" i="14"/>
  <c r="F266" i="14"/>
  <c r="H266" i="14"/>
  <c r="F268" i="14"/>
  <c r="H268" i="14"/>
  <c r="H270" i="14"/>
  <c r="F242" i="14"/>
  <c r="H242" i="14"/>
  <c r="F244" i="14"/>
  <c r="H244" i="14"/>
  <c r="F246" i="14"/>
  <c r="H246" i="14"/>
  <c r="F248" i="14"/>
  <c r="H248" i="14"/>
  <c r="H250" i="14"/>
  <c r="F228" i="14"/>
  <c r="H228" i="14"/>
  <c r="F232" i="14"/>
  <c r="H232" i="14"/>
  <c r="F234" i="14"/>
  <c r="H234" i="14"/>
  <c r="H236" i="14"/>
  <c r="F185" i="14"/>
  <c r="H185" i="14"/>
  <c r="F188" i="14"/>
  <c r="H188" i="14"/>
  <c r="F191" i="14"/>
  <c r="H191" i="14"/>
  <c r="F196" i="14"/>
  <c r="H196" i="14"/>
  <c r="F199" i="14"/>
  <c r="H199" i="14"/>
  <c r="F202" i="14"/>
  <c r="H202" i="14"/>
  <c r="F207" i="14"/>
  <c r="H207" i="14"/>
  <c r="F210" i="14"/>
  <c r="H210" i="14"/>
  <c r="F214" i="14"/>
  <c r="H214" i="14"/>
  <c r="F216" i="14"/>
  <c r="H216" i="14"/>
  <c r="F218" i="14"/>
  <c r="H218" i="14"/>
  <c r="H220" i="14"/>
  <c r="F145" i="14"/>
  <c r="H145" i="14"/>
  <c r="F148" i="14"/>
  <c r="H148" i="14"/>
  <c r="F153" i="14"/>
  <c r="H153" i="14"/>
  <c r="F156" i="14"/>
  <c r="H156" i="14"/>
  <c r="F159" i="14"/>
  <c r="H159" i="14"/>
  <c r="F163" i="14"/>
  <c r="H163" i="14"/>
  <c r="F165" i="14"/>
  <c r="H165" i="14"/>
  <c r="F167" i="14"/>
  <c r="H167" i="14"/>
  <c r="F169" i="14"/>
  <c r="H169" i="14"/>
  <c r="F171" i="14"/>
  <c r="H171" i="14"/>
  <c r="F173" i="14"/>
  <c r="H173" i="14"/>
  <c r="H175" i="14"/>
  <c r="H356" i="14"/>
  <c r="F61" i="14"/>
  <c r="H61" i="14"/>
  <c r="F63" i="14"/>
  <c r="H63" i="14"/>
  <c r="F65" i="14"/>
  <c r="H65" i="14"/>
  <c r="F67" i="14"/>
  <c r="H67" i="14"/>
  <c r="F69" i="14"/>
  <c r="H69" i="14"/>
  <c r="F71" i="14"/>
  <c r="H71" i="14"/>
  <c r="H73" i="14"/>
  <c r="F77" i="14"/>
  <c r="H77" i="14"/>
  <c r="F79" i="14"/>
  <c r="H79" i="14"/>
  <c r="H81" i="14"/>
  <c r="F86" i="14"/>
  <c r="H86" i="14"/>
  <c r="H94" i="14"/>
  <c r="F98" i="14"/>
  <c r="H98" i="14"/>
  <c r="F100" i="14"/>
  <c r="H100" i="14"/>
  <c r="F102" i="14"/>
  <c r="H102" i="14"/>
  <c r="H104" i="14"/>
  <c r="F108" i="14"/>
  <c r="H108" i="14"/>
  <c r="F110" i="14"/>
  <c r="H110" i="14"/>
  <c r="F112" i="14"/>
  <c r="H112" i="14"/>
  <c r="F114" i="14"/>
  <c r="H114" i="14"/>
  <c r="H118" i="14"/>
  <c r="F122" i="14"/>
  <c r="H122" i="14"/>
  <c r="F124" i="14"/>
  <c r="H124" i="14"/>
  <c r="F126" i="14"/>
  <c r="H126" i="14"/>
  <c r="H128" i="14"/>
  <c r="H131" i="14"/>
  <c r="F10" i="14"/>
  <c r="H10" i="14"/>
  <c r="F12" i="14"/>
  <c r="H12" i="14"/>
  <c r="F14" i="14"/>
  <c r="H14" i="14"/>
  <c r="F16" i="14"/>
  <c r="H16" i="14"/>
  <c r="F18" i="14"/>
  <c r="H18" i="14"/>
  <c r="F20" i="14"/>
  <c r="H20" i="14"/>
  <c r="F22" i="14"/>
  <c r="H22" i="14"/>
  <c r="F24" i="14"/>
  <c r="H24" i="14"/>
  <c r="F26" i="14"/>
  <c r="H26" i="14"/>
  <c r="F28" i="14"/>
  <c r="H28" i="14"/>
  <c r="F30" i="14"/>
  <c r="H30" i="14"/>
  <c r="F32" i="14"/>
  <c r="H32" i="14"/>
  <c r="F34" i="14"/>
  <c r="H34" i="14"/>
  <c r="F36" i="14"/>
  <c r="H36" i="14"/>
  <c r="F38" i="14"/>
  <c r="H38" i="14"/>
  <c r="F40" i="14"/>
  <c r="H40" i="14"/>
  <c r="F42" i="14"/>
  <c r="H42" i="14"/>
  <c r="F44" i="14"/>
  <c r="H44" i="14"/>
  <c r="F46" i="14"/>
  <c r="H46" i="14"/>
  <c r="F48" i="14"/>
  <c r="H48" i="14"/>
  <c r="F50" i="14"/>
  <c r="H50" i="14"/>
  <c r="H54" i="14"/>
  <c r="H133" i="14"/>
  <c r="H456" i="14"/>
  <c r="A147" i="14"/>
  <c r="A152" i="14"/>
  <c r="A155" i="14"/>
  <c r="A158" i="14"/>
  <c r="A163" i="14"/>
  <c r="A165" i="14"/>
  <c r="A167" i="14"/>
  <c r="A169" i="14"/>
  <c r="A171" i="14"/>
  <c r="A173" i="14"/>
  <c r="F220" i="14"/>
  <c r="F250" i="14"/>
  <c r="F270" i="14"/>
  <c r="F375" i="14"/>
  <c r="F54" i="14"/>
  <c r="A63" i="14"/>
  <c r="A65" i="14"/>
  <c r="A67" i="14"/>
  <c r="A69" i="14"/>
  <c r="A71" i="14"/>
  <c r="A77" i="14"/>
  <c r="A79" i="14"/>
  <c r="A85" i="14"/>
  <c r="A88" i="14"/>
  <c r="A91" i="14"/>
  <c r="A98" i="14"/>
  <c r="A100" i="14"/>
  <c r="A102" i="14"/>
  <c r="A108" i="14"/>
  <c r="A110" i="14"/>
  <c r="A112" i="14"/>
  <c r="A114" i="14"/>
  <c r="A116" i="14"/>
  <c r="A122" i="14"/>
  <c r="F116" i="14"/>
  <c r="H116" i="14"/>
  <c r="F81" i="14"/>
  <c r="F94" i="14"/>
  <c r="F118" i="14"/>
  <c r="A260" i="14"/>
  <c r="A262" i="14"/>
  <c r="A266" i="14"/>
  <c r="A268" i="14"/>
  <c r="A188" i="14"/>
  <c r="A191" i="14"/>
  <c r="A196" i="14"/>
  <c r="A199" i="14"/>
  <c r="A202" i="14"/>
  <c r="A207" i="14"/>
  <c r="A210" i="14"/>
  <c r="A214" i="14"/>
  <c r="A216" i="14"/>
  <c r="A218" i="14"/>
  <c r="F73" i="14"/>
  <c r="F104" i="14"/>
  <c r="F128" i="14"/>
  <c r="A124" i="14"/>
  <c r="A126" i="14"/>
  <c r="F89" i="14"/>
  <c r="H89" i="14"/>
  <c r="F92" i="14"/>
  <c r="H92" i="14"/>
  <c r="F373" i="14"/>
  <c r="H373" i="14"/>
  <c r="F449" i="14"/>
  <c r="F437" i="14"/>
  <c r="F387" i="14"/>
  <c r="F175" i="14"/>
  <c r="A397" i="14"/>
  <c r="A399" i="14"/>
  <c r="A401" i="14"/>
  <c r="A423" i="14"/>
  <c r="A425" i="14"/>
  <c r="A427" i="14"/>
  <c r="A429" i="14"/>
  <c r="A431" i="14"/>
  <c r="A433" i="14"/>
  <c r="A435" i="14"/>
  <c r="F324" i="14"/>
  <c r="F276" i="14"/>
  <c r="H276" i="14"/>
  <c r="F343" i="14"/>
  <c r="B22" i="16"/>
  <c r="F52" i="14"/>
  <c r="F302" i="14"/>
  <c r="F353" i="14"/>
  <c r="F236" i="14"/>
  <c r="F356" i="14"/>
  <c r="H52" i="14"/>
  <c r="F20" i="16"/>
  <c r="H20" i="16"/>
  <c r="H21" i="16"/>
  <c r="B29" i="16"/>
  <c r="B50" i="16"/>
  <c r="H50" i="16"/>
  <c r="F49" i="16"/>
  <c r="H49" i="16"/>
  <c r="F48" i="16"/>
  <c r="H48" i="16"/>
  <c r="F47" i="16"/>
  <c r="H47" i="16"/>
  <c r="H46" i="16"/>
  <c r="B42" i="16"/>
  <c r="F42" i="16"/>
  <c r="H42" i="16"/>
  <c r="F41" i="16"/>
  <c r="H41" i="16"/>
  <c r="F40" i="16"/>
  <c r="H40" i="16"/>
  <c r="F39" i="16"/>
  <c r="H39" i="16"/>
  <c r="F38" i="16"/>
  <c r="H38" i="16"/>
  <c r="F37" i="16"/>
  <c r="H37" i="16"/>
  <c r="F36" i="16"/>
  <c r="H36" i="16"/>
  <c r="F35" i="16"/>
  <c r="H35" i="16"/>
  <c r="F34" i="16"/>
  <c r="H34" i="16"/>
  <c r="F33" i="16"/>
  <c r="H33" i="16"/>
  <c r="F27" i="16"/>
  <c r="H27" i="16"/>
  <c r="I429" i="14"/>
  <c r="I435" i="14"/>
  <c r="A383" i="14"/>
  <c r="F131" i="14"/>
  <c r="F28" i="16"/>
  <c r="F133" i="14"/>
  <c r="F29" i="16"/>
  <c r="F19" i="16"/>
  <c r="H22" i="16"/>
  <c r="H19" i="16"/>
  <c r="H29" i="16"/>
  <c r="H28" i="16"/>
  <c r="F452" i="14"/>
  <c r="F456" i="14"/>
  <c r="F22" i="16"/>
  <c r="F46" i="16"/>
  <c r="F50" i="16"/>
  <c r="F21" i="16"/>
</calcChain>
</file>

<file path=xl/sharedStrings.xml><?xml version="1.0" encoding="utf-8"?>
<sst xmlns="http://schemas.openxmlformats.org/spreadsheetml/2006/main" count="585" uniqueCount="273">
  <si>
    <t>m.e.</t>
  </si>
  <si>
    <t xml:space="preserve">količina </t>
  </si>
  <si>
    <t>cena na enoto</t>
  </si>
  <si>
    <t>znesek €</t>
  </si>
  <si>
    <t>DDV</t>
  </si>
  <si>
    <t>znesek € z DDV</t>
  </si>
  <si>
    <t>opomba</t>
  </si>
  <si>
    <t>I.</t>
  </si>
  <si>
    <t>kos</t>
  </si>
  <si>
    <t>ocena</t>
  </si>
  <si>
    <t>m2</t>
  </si>
  <si>
    <t>tm</t>
  </si>
  <si>
    <t>znesek</t>
  </si>
  <si>
    <t>II.</t>
  </si>
  <si>
    <t>OBRTNIŠKA DELA</t>
  </si>
  <si>
    <t>VODOINŠTALATERSKA DELA - OGREVANJE</t>
  </si>
  <si>
    <t xml:space="preserve">ELEKTROINŠTALATERSKA DELA </t>
  </si>
  <si>
    <t>Druga manjša nezajeta dela</t>
  </si>
  <si>
    <t>Skupaj inštalaterska dela:</t>
  </si>
  <si>
    <t>ponudba</t>
  </si>
  <si>
    <t>STENE</t>
  </si>
  <si>
    <t>DRUGO</t>
  </si>
  <si>
    <t>PLESKARSKA DELA</t>
  </si>
  <si>
    <t>Skupaj pleskarska dela:</t>
  </si>
  <si>
    <t>OPREMA</t>
  </si>
  <si>
    <t>Skupaj oprema:</t>
  </si>
  <si>
    <t>MIZARSKA DELA</t>
  </si>
  <si>
    <t>Skupaj mizarska dela:</t>
  </si>
  <si>
    <t>Skupaj vsa dela:</t>
  </si>
  <si>
    <t xml:space="preserve"> m2</t>
  </si>
  <si>
    <t>SANACIJA BETONA</t>
  </si>
  <si>
    <t>ur</t>
  </si>
  <si>
    <t xml:space="preserve">Dobava in montaža odkapnih profilov in izdelava stika z obstoječo fasado. </t>
  </si>
  <si>
    <t>ELEKTROINŠTALATERSKA DELA - DOMOFON, DVIGALO</t>
  </si>
  <si>
    <t>TLAKI NOTRI - POHODNA POVRŠINA</t>
  </si>
  <si>
    <t xml:space="preserve">količina  </t>
  </si>
  <si>
    <t>NIZKOSTENSKE OBROBE</t>
  </si>
  <si>
    <t>ZUNANJI HODNIK - POHODNA POVRŠINA</t>
  </si>
  <si>
    <t>TLA</t>
  </si>
  <si>
    <t>ZIDARSKA DELA</t>
  </si>
  <si>
    <t>Skupaj zidarska dela:</t>
  </si>
  <si>
    <t>INSTALACIJSKA DELA</t>
  </si>
  <si>
    <t>A</t>
  </si>
  <si>
    <t>B</t>
  </si>
  <si>
    <t>GRADBENA DELA</t>
  </si>
  <si>
    <t>MAVČNOKARTONSKA DELA</t>
  </si>
  <si>
    <t>Skupaj mavčnokartonska dela:</t>
  </si>
  <si>
    <t>ZUNAJ</t>
  </si>
  <si>
    <t>NOTRI</t>
  </si>
  <si>
    <t>KLJUČAVNIČARSKA DELA - DRUGO</t>
  </si>
  <si>
    <t>III.</t>
  </si>
  <si>
    <t xml:space="preserve">KLJUČAVNIČARSKA DELA - OGRAJE </t>
  </si>
  <si>
    <t>Skupaj ključavničarska dela - ograje:</t>
  </si>
  <si>
    <t>Skupaj ključavničarska dela - drugo:</t>
  </si>
  <si>
    <t>Skupaj elektroinštalaterska dela:</t>
  </si>
  <si>
    <t>Skupaj elektroinštalaterska dela - domofon, dvigalo:</t>
  </si>
  <si>
    <t>C</t>
  </si>
  <si>
    <t>NOTRANJA DRSNA VRATA IN FIKSNA ZASTEKLITEV</t>
  </si>
  <si>
    <t>Ključi / Magnetni obeski za odpiranje</t>
  </si>
  <si>
    <t xml:space="preserve">– poštni nabiralniki vključno s ključi, kot npr. BONITAS, tip 08-300, 110 x 300 x 380 mm; </t>
  </si>
  <si>
    <t>– montaž nabiralnikov</t>
  </si>
  <si>
    <t>ZUNANJA UREDITEV</t>
  </si>
  <si>
    <t>Skupaj zunanja ureditev:</t>
  </si>
  <si>
    <t>DRUGO IN NEPREDVIDENA DELA</t>
  </si>
  <si>
    <t>IV.</t>
  </si>
  <si>
    <t>V.</t>
  </si>
  <si>
    <t>VI.</t>
  </si>
  <si>
    <t>VII.</t>
  </si>
  <si>
    <t>VIII.</t>
  </si>
  <si>
    <t>IX.</t>
  </si>
  <si>
    <t>ZUNAJ, dolžine:</t>
  </si>
  <si>
    <t>NOTRI, dolžine:</t>
  </si>
  <si>
    <t>• Z1</t>
  </si>
  <si>
    <t xml:space="preserve">KLOPI/ ODLAGALNA POVRŠINA IN KOŠ ZA ODPADNI PAPIR </t>
  </si>
  <si>
    <t>Splošno: Upoštevati vse normative in tehnične pogoje za izvedbo del. Gradbeni proizvodi in inštalacije morajo biti ekološko neoporečni in higiensko ustrezni. Vsa dela morajo biti izvedena pravilno in po pravilih stroke. Izvajalec je dolžan pri sestavi ponudbe upoštevati vse grafične in tekstualne dele projekta. V primeru tiskarskih napak in neskladij med popisom, tekstualnim in grafičnim delom PZI projekta  je dolžan izvajalec pred izdelavo ponudbe na to opozoriti projektanta pred oddajo ponudbe. Ponudnik je dolžan pri ponudbi upoštevati vse povezane stroške, ki so potrebni za tehnično pravilno izvedbo del, ki jih ponuja v izvedbo.</t>
  </si>
  <si>
    <t>Skupaj sanacija betona:</t>
  </si>
  <si>
    <t>Skupaj drugo in nepredvidena dela</t>
  </si>
  <si>
    <t>Skupaj tla:</t>
  </si>
  <si>
    <t>STENE IN NIZKOSTENSKE OBROBE</t>
  </si>
  <si>
    <t>Skupaj obrtniška dela:</t>
  </si>
  <si>
    <t>Skupaj gradbena dela:</t>
  </si>
  <si>
    <t>REKAPITULACIJA</t>
  </si>
  <si>
    <t>znesek € brez DDV</t>
  </si>
  <si>
    <t xml:space="preserve">Vse dimenzije potrebne za izdelavo posameznih elementov obvezno pred izdelavo preveriti na licu mesta.                                                                      </t>
  </si>
  <si>
    <t xml:space="preserve">Vsa dela izvajati v skladu z detajli arhitekta. Pred izvedbo potrebno izdelati vzorce in pridobiti potrditev arhitekta. Vse barvne vzorce na dejansko izbranem materialu predložiti in obvezno pridobiti potrditev projektanta.                                                                    </t>
  </si>
  <si>
    <t xml:space="preserve">Splošno: </t>
  </si>
  <si>
    <t xml:space="preserve">Dela izvajati po projektni dokumentaciji, v skladu z veljavnimi tehničnimi predpisi, normativi in standardi ob upoštevanju zahtev iz varstva pri delu.                                                                                                        </t>
  </si>
  <si>
    <t xml:space="preserve">Za vse obrtniške izdelke na osnovi PZI  izbrani izvajalec obvezno izdela delavniške načrte, katere potrdi projektant. </t>
  </si>
  <si>
    <t>Za vse spremembe je potrebno pridobiti pisno soglasje projektanta.</t>
  </si>
  <si>
    <t>Izravnava terena s tlakovci okoli klančin in stopnic in prilagoditev obstoječih tlakovcev novi ureditvi.</t>
  </si>
  <si>
    <t xml:space="preserve">Demontaža obstoječih luči (izročitev v hrambo hišniku), odklop elektrike in zapiranje odvečnih odprtin v stropu </t>
  </si>
  <si>
    <t>– dobava</t>
  </si>
  <si>
    <t>– montaža</t>
  </si>
  <si>
    <t>SKUPAJ DOLŽINA</t>
  </si>
  <si>
    <t>Montaža/prevezava vseh vidnih povezav/kablov telekomunikacijskih omrežij znotraj na novo predvidenih kaskadah in pri vhodu speljanih v stropni izolaciji.</t>
  </si>
  <si>
    <t>Rušenje zidane stene iz klinker opeke, debeline 12cm, dimenzije 187 x 244 cm, vključno z betonskim coklom in kovinskega profila vrat ter odvoz na deponijo. 
Opeko se očisti in preda lastnikom v hrambo.</t>
  </si>
  <si>
    <t>Odstranitev obstoječih pokrovov jaškov 4x dimenzij 60 x 60 cm in 1x 34 x 34 cm in odvoz na deponijo</t>
  </si>
  <si>
    <t>Demontaža obstoječe čistilnega tepiha dim. 70 x 100 cm in odvoz na deponijo</t>
  </si>
  <si>
    <t xml:space="preserve">Rušenje vrhnje plasti betona klančin v debelini 2-5 cm, za pripravo podlage za preplastitev betona in odvoz na deponijo </t>
  </si>
  <si>
    <t>Dobava in montaža novega talnega inoks pokrova za RJ jaške, jašek za vgradnjo finalne talne obloge, dimenzije 34 x 34 cm, s potrebnim podbetoniranjem in termično zaščito na spodnji strani pokrovov. Dimenzije se preveri na terenu.</t>
  </si>
  <si>
    <t>Dobava in montaža novih talnih inoks pokrovov za RJ jaške, jaški za vgradnjo finalne talne obloge, dimenzij 60 x 60 cm, s potrebnim podbetoniranjem in termično zaščito na spodnji strani pokrovov. Dimenzije se preveri na terenu.</t>
  </si>
  <si>
    <t>Dobava in izdelava samorazlivne vodotesne zaščite pod čistilnim tepihom.</t>
  </si>
  <si>
    <t>Dobava in izdelava izravnave tlakov estriha na mestu predhodno odstranjene keramike, v debelini do 5 cm; lepljen tlak zmrzlinsko odporen mikroarmiran estrih. Priprava podlage za polaganje keramike s primernimi padci (1,5 - 2%).</t>
  </si>
  <si>
    <t xml:space="preserve">Dobava in izdelava izravnave v debelini do 3 cm s cementnim tlakom, mikroarmiran estrih - sanacija zunanje klančine. Uporabite zunanji mrazoodporen material
</t>
  </si>
  <si>
    <t>kpl</t>
  </si>
  <si>
    <t>STOPNICE NASTOPNE PLOSKVE, 3x 2m, debeline 5,5 cm, šir. 33 cm, previs 4 cm (mere se preveri na licu mesta)</t>
  </si>
  <si>
    <t>ZUNANJE STOPNICE</t>
  </si>
  <si>
    <t>Dobava in montaža (pod keramični tlak) kotnih inoks profilov za prage vrat v kleti in kolesarnico, dimenzij 15 x 25 x 800 mm</t>
  </si>
  <si>
    <t>Dobava in montaža (pod keramični tlak) kotnih inoks profil za prag vrat kotlovnico, dimenzij 15 x 25 x 1480 mm</t>
  </si>
  <si>
    <t>Demontaža in zamenjava dimniških čistilnih vratc ob vhodnih vratih, dimenzij 20 x 30 cm; pokrov vratc iz predpisane stenske keramike; pritrditev z inoks vijaki. Mere se preveri na licu mesta.</t>
  </si>
  <si>
    <t>Dobava in vgradnja zaključnih robnih profilov iz nerjavečega jekla - inoks - za rob keramike na steni (od 1. do 7 nadstropja)</t>
  </si>
  <si>
    <t>ZUNANJA DRSNA VRATA Z ZAŠČITNIM STEKLENIM PANELOM</t>
  </si>
  <si>
    <t>ZUNANJA FIKSNA ZASTEKLITEV NA ZUNANJEM HODNIKU</t>
  </si>
  <si>
    <t>Izdelava, dobava in montaža fiksne zasteklitve/okna, dim. š=113,5 x v=234,8 cm 
ALU okvirji / nosilec, zasteklitev varnostno prosojno steklo, s prekinjenim termičnim mostom</t>
  </si>
  <si>
    <t>Izdelava novega profila dim. 20 x 40 mm, dolžine 195 cm in dela ročaja Ø50 mm, dolžine 7,8 cm na odstranjenem delu notranje stopniščne ograje in vpenjanje ograje v zgornjo AB stropno ploščo, za premostitev nosilnosti (glej detajle ograje).</t>
  </si>
  <si>
    <t xml:space="preserve">Izdelava, dobava in montaža drsnih vrat na električno odpiranje z zaščitnim steklenim panelom;   
- Odprtina za vrata š=110 x v=216 cm
- Vratno krilo . š=115,7 x v=206 cm                          
- Zaščitni stekleni panel š=120 x v=206 cm
Pogonski mehanizem z vodilom max. višine 10 cm.
Odpiranje na gibalni senzor.
Sistem za odpiranje vrat v sili ob izpadu el. energije in požaru.                                                                ALU okvirji, profili (s prekinjenim termičnim mostom) in vodilo kovinsko sive oz. srebrne barve po izboru projektanta  in zasteklitve varnostno prosojno steklo. </t>
  </si>
  <si>
    <t>Čitalec magnetnih obeskov /sistem odpiranja
pri vratih kolesarnice in smetarnice</t>
  </si>
  <si>
    <t>Začasna demontaža in ponovna montaža obstoječega čitalca magnetnih obeskov /sistem odpiranja - montiran na novo položeno keramiko proti notranji strani hodnika, poravnano na potek fug. Čitalec se naveže na nova drsna vrata.</t>
  </si>
  <si>
    <t>DRSNA VRATA S FIKSNO ZASTEKLITVIJO</t>
  </si>
  <si>
    <t>ČITALEC KARTIC S KONTROLO DOSTOPA IN MAGNETNI OBESKI</t>
  </si>
  <si>
    <t>VRATA KOLESARNICE</t>
  </si>
  <si>
    <t>Demontaža kovinskih vrat smetarnice in odvoz na deponijo.</t>
  </si>
  <si>
    <t>Demontaža kovinskega podboja vrat kolesarnice in odvoz na deponijo. Kovinsko vratno krilo se ohrani.</t>
  </si>
  <si>
    <t>VRATA SMETARNICE</t>
  </si>
  <si>
    <t>VRATA KURILNICE</t>
  </si>
  <si>
    <t>VRATA PRI DVIGALU</t>
  </si>
  <si>
    <t>NOTRANJA VRATA SHRAMB/KLETI</t>
  </si>
  <si>
    <t>Izdelava, dobava in montaža zunanje ograje iz okroglih nerjavečih pohištvenih cevi fi 50 mm. Komplet z izvedbo sidranja, nosilnimi vertikalami in horizontalami, vgradnjo vseh potrebnih elementov skladno s veljavno zakonodajo.
Vertikalne stojke in ročaji so Ø50 mm in med seboj povezani s palicami višine 50 mm in Ø15 mm, ter preko jeklene ploščice 80/100/10 mm vijačene v AB bočno stran stopnišča, po potrebi tudi v steno pri zaključku ročaja. Vertikalni profili so horizontalno povezani med seboj s cevjo Ø30 mm. 
Višina ograje od finalnega tlaka je, kot po zakonu določeno, min. 100 cm ali več (glej detajl ograje). 
Ograja je podobnega izgleda obstoječi in sosednjemu vhodu na Trnovski 2, detajli izvedbe pa bolj ograji na Trnovskemu pristanu 8. Dimenzije preveriti na terenu. Detajli po načrtu.</t>
  </si>
  <si>
    <t>Demontaža, nabava in zamenjava pokrova prezračevanja v pasaži na opečni steni, dim. 38 x 34 cm, z novim inoks pokrovom, perforirana pločevina - kvadratki, pritrditev z inoks vijaki.</t>
  </si>
  <si>
    <t>Demontaža, nabava in zamenjava plošče/pokrova dimnika ob kolesarnicah, dim. 40 x 65 cm, z novo inoks ploščo, pritrditev z inoks vijaki.</t>
  </si>
  <si>
    <t>Demontaža, nabava in zamenjava rešetke za prezračevanje na stropu pasaže, dim. 44 x 49,5 cm, z novo jekleno rešetko, bele barve, perforirana pločevina - kvadratki, z vijaki v ravnini rešetke.</t>
  </si>
  <si>
    <t>Izdelava spuščenega stropa v notranjosti iz mavčnokartonskih plošč 12,5 mm na kovinski podkonstrukcij za 90 mm.</t>
  </si>
  <si>
    <t xml:space="preserve">Odstranitev obstoječega opleska, lepila keramike, brušenje in priprava podlage za nov oplesk. </t>
  </si>
  <si>
    <t>Pleskanje notranjih STEN do 1. ETAŽE;
2x pleskanje s pralno barvo; npr. JUPOL STRONG, barva bela.
Komplet z vsemi potrebnimi deli ter s pripravo podlage /zaščita, lokalna odstranitev odstopajoče barve, kitanje, brušenje, glajenje in akrilna emulzija; s kitom npr. JUBOLIN</t>
  </si>
  <si>
    <t>Pleskanje HIDRANTNE OMARICE/ POKROVA; 
dim. 57 x 57 cm in 45 x 50 cm; 
komplet s pripravo podlage /razmastitev, brušenje, čiščenje, manjša ključavničarska dela, temeljni premaz; 2x nanos barve; kovinska barva, svetlo siva oz. srebrna - po izboru projektanta. Komplet z novo tipsko nalepko.</t>
  </si>
  <si>
    <t xml:space="preserve">Pleskanje kovinskih OKVIRJEV VRAT/PODBOJEV SHRAMB/KLETI (obojestransko), dim. 87 x 200 x 17 cm, širina podboja 3,75 cm; komplet s pripravo podlage /razmastitev, brušenje, čiščenje, temeljni premaz; 2x nanos barve; kovinska barva, svetlo siva oz. srebrna - po izboru projektanta. </t>
  </si>
  <si>
    <t xml:space="preserve">Pleskanje kovinskih VRAT KURILNICE Z OKVIRJEM /PODBOJEM (obojestransko), dim. 148 x 200 x 4 cm; komplet s pripravo podlage /razmastitev, brušenje, čiščenje, manjša ključavničarska dela, temeljni premaz; 2x nanos barve; kovinska barva, svetlo siva oz. srebrna - po izboru projektanta. </t>
  </si>
  <si>
    <t xml:space="preserve">Pleskanje kovinskih VRATNIH KRIL KOLESARNICE
(obojestransko), dim. 85 x 200 x 6 cm; komplet s pripravo podlage /razmastitev, brušenje, čiščenje, manjša ključavničarska dela, temeljni premaz; 2x nanos barve; kovinska barva, svetlo siva oz. srebrna - po izboru projektanta. </t>
  </si>
  <si>
    <t>ZUNANJA KOVINSKA VRATA IN KLJUKE</t>
  </si>
  <si>
    <t>NOTRANJA VRATA IN KLJUKE</t>
  </si>
  <si>
    <t xml:space="preserve">DEKORATIVNE PREGRADE - STENSKE OBLOGE </t>
  </si>
  <si>
    <t xml:space="preserve">OBLOGE IN KLOPI </t>
  </si>
  <si>
    <t>KLOP PRI DVIGALU
konzolna, vpeta v AB steno s kovinskimi nosilci           
- dimenzij (v x š x g) 10 x 110 x 45 cm, zgornja višina ploskve je na višini 45 cm</t>
  </si>
  <si>
    <t>Izdelava, dobava in montaža konzolnih klopi iz lesenih iveral plošč - obojestransko finalno obdelane z dekorjem ultrapas / HPL ploščami, robovi zaključeni z ABS trakom, mogoče teksturirane, vzorec v vertikalni legi (sive barve, kot npr. Egger, projektant določi po prejetju vzorcev) - debeline 2 cm in s kovinskimi nosilci vpeta v nosilno konstrukcijo. Vsi robovi na stiku zaključeni pod kotom 45 stopinj. Izvedba po načrtih, pred izvedbo pridobiti potrditev delavniških načrtov izvajalca s strani projektanta!</t>
  </si>
  <si>
    <t>STENSKA OBLOGA NAD EL. OMARO
- dimenzij (š x v x g) 2003 x 2080 x 260 (50) mm
- vratca 3x : 668 x 2080 mm
- inox profil 2x dolžine 2,23 m, širine 4 cm (na tleh in na stropu)</t>
  </si>
  <si>
    <t>STENSKA OBLOGA PRI VETROLOVU
- dimenzij (š x v x g) 2027 x 2270 x 225 mm 
- vratca 2x : 1020 x 2270 mm in 600 x 560
- zračne reže: 4x - 900 x 30 mm in 4x - 125 x 30 mm
- inox profil 2x dolžine 2,40 m, širine 4 cm (na tleh in na stropu)</t>
  </si>
  <si>
    <t>Pregrade so iz lesenih iveral plošč - obojestransko finalno obdelane z enobarvnim dekorjem ultrapas / HPL ploščami, robovi zaključeni z ABS trakom, mogoče teksturirane, vzorec v vertikalni legi (sive barve, kot npr. Egger, projektant določi po prejetju vzorcev) -  z višino do stropa/kaskade, debeline do 20 mm in s kovinsko ali leseno podkonstrukcijo. Na tleh in stropu so 4 cm senčne fuge, zaprte z inox (ali ALU) pločevino - masko. Pregrade imajo vratca za dostop do servisov s skritimi panti in reže za ogrevanje. Vsi robovi na stiku zaključeni pod kotom 45 stopinj.
Izvedba po načrtih, pred izvedbo pridobiti potrditev delavniških načrtov izvajalca s strani projektanta!</t>
  </si>
  <si>
    <t>KLOP/ODLAGALNA POVRŠINA S PREDALOM ZA ODPADNI PAPIR
konzolna, vpeta v AB steno, klop/odlagalna površina je s predalom in režo za odlaganje odpadnega papirja
- dimenzij (v x š x g) 25 x 90 x 50 cm, zgornja višina ploskve je na višini 45 cm
- dimenzija predala (v x š x g) 16,7 x 85,4 x 45 cm</t>
  </si>
  <si>
    <t>Dobava in montaža poštnih nabiralnikov na AB steno; srebrne barve RAL 9006</t>
  </si>
  <si>
    <r>
      <t>Dobava in montaža zastekljene oglasne table za 12 x A4 liste; z okvirjem iz eloksiranega aluminija, UV odporen, na tečajih za lažje odpiranje</t>
    </r>
    <r>
      <rPr>
        <sz val="8"/>
        <rFont val="Swis721 Cn BT"/>
        <family val="2"/>
      </rPr>
      <t xml:space="preserve"> </t>
    </r>
    <r>
      <rPr>
        <sz val="10"/>
        <rFont val="Swis721 Cn BT"/>
        <family val="2"/>
      </rPr>
      <t>(levo),</t>
    </r>
    <r>
      <rPr>
        <sz val="8"/>
        <rFont val="Swis721 Cn BT"/>
        <family val="2"/>
      </rPr>
      <t xml:space="preserve"> </t>
    </r>
    <r>
      <rPr>
        <sz val="10"/>
        <rFont val="Swis721 Cn BT"/>
        <family val="2"/>
      </rPr>
      <t>s</t>
    </r>
    <r>
      <rPr>
        <sz val="8"/>
        <rFont val="Swis721 Cn BT"/>
        <family val="2"/>
      </rPr>
      <t xml:space="preserve"> </t>
    </r>
    <r>
      <rPr>
        <sz val="10"/>
        <rFont val="Swis721 Cn BT"/>
        <family val="2"/>
      </rPr>
      <t>ključavnico</t>
    </r>
    <r>
      <rPr>
        <sz val="8"/>
        <rFont val="Swis721 Cn BT"/>
        <family val="2"/>
      </rPr>
      <t xml:space="preserve"> </t>
    </r>
    <r>
      <rPr>
        <sz val="10"/>
        <rFont val="Swis721 Cn BT"/>
        <family val="2"/>
      </rPr>
      <t>in</t>
    </r>
    <r>
      <rPr>
        <sz val="8"/>
        <rFont val="Swis721 Cn BT"/>
        <family val="2"/>
      </rPr>
      <t xml:space="preserve"> </t>
    </r>
    <r>
      <rPr>
        <sz val="10"/>
        <rFont val="Swis721 Cn BT"/>
        <family val="2"/>
      </rPr>
      <t>ključem,</t>
    </r>
    <r>
      <rPr>
        <sz val="8"/>
        <rFont val="Swis721 Cn BT"/>
        <family val="2"/>
      </rPr>
      <t xml:space="preserve"> </t>
    </r>
    <r>
      <rPr>
        <sz val="10"/>
        <rFont val="Swis721 Cn BT"/>
        <family val="2"/>
      </rPr>
      <t>z belim magnetnim ozadjem, kot npr. Jansen oglasna tabla SCS 12 x A4.</t>
    </r>
  </si>
  <si>
    <t>Dobava in montaža tabel za požarno varnost, varnostnih znakov, napisov priimkov na vratih stanovanj, napis na vratih shrambe (folja),…</t>
  </si>
  <si>
    <t>Dobava in vgradnja zunanjega predpražnika dim. 111 x 244,3 cm, kot npr. EMCO. Kombinacija črne krtače in črnega tekstila, z inoks vstavkom napis Trnovska 4 oz. po izboru investitorja. 
Komplet z nabavo in z vgradnjo inoks okvirja, dim 111 x 244,3 cm, robni profili po potrebi prilagojenimi končni višini keramike ter z namestitvijo čistilnega polnila. V ceni upoštevati ves pomožni material in dela. Dimenzije preveriti na licu mesta.</t>
  </si>
  <si>
    <t>Izvedba sanacije betona tal pri vstopu v prostor odpadkov - odstrani se poškodovan beton, površine se visoko tlačno očisti, pranjem s pritiskom 100 do 200 bar, s hladno vodo, zakrpa se razpoke s mikroarmirano sanacijsko malto, primerno za zunanje površine - obbetonira, finalno izravna in zaščiti s premazom.</t>
  </si>
  <si>
    <t>TLAČNI PREIZKUS
Tlačni preizkus napeljave izveden po navodilih iz projekta, izdaja atesta.
Ocena</t>
  </si>
  <si>
    <t>m1</t>
  </si>
  <si>
    <t>Demontaža obstoječega panela z zvonci in montaža in prevezava istega na novi lokaciji. V ceni je potrebno upoštevati ves pritrdilni, tesnilni in elektro material.</t>
  </si>
  <si>
    <t>Nabava in montaža novega kazalnika dvigala v pritličju in povezava instalacij do strojnice dvigala (se vgradi v keramično oblogo). Vključno z vsemi deli in materialom.</t>
  </si>
  <si>
    <t>Vsa svetila se pred nakupom testira na licu mesta, tako glede svetilnosti kakor toplote svetlobe. Vse svetilke morajo imeti zadostni IP - vodo in praho tesnost in dovolj svetilnosti, v skladu z veljavno zakonodajo. Detajl in način izvedbe vgradnje linijskih LED svetilk po dogovoru z izvajalcem. Pred vgradnjo linijskih LED svetilk potrebno pridobiti potrditev profilov s strani projektanta. Dela je treba izvajati po določilih veljavnih tehničnih predpisov in skladno z obveznimi standardi.</t>
  </si>
  <si>
    <t>Demontaža obstoječih stikal in nepotrebnih povezav</t>
  </si>
  <si>
    <t>Demontaža starih in dobava in montaža novih tipkal za zvonce stanovanj, kot npr. TEM PURE</t>
  </si>
  <si>
    <t>Dobava in montaža svetlobnega senzorja za delovanje svetil. 
Izvedba povezave svetlobnega senzorja  z novimi zunanjimi in notranjimi svetilkami.
V ceni upoštevati ves potrebni pomožni material in dela.</t>
  </si>
  <si>
    <t>• Z2-1</t>
  </si>
  <si>
    <t>• Z2-2</t>
  </si>
  <si>
    <t>• Z3</t>
  </si>
  <si>
    <t>• Z4-1</t>
  </si>
  <si>
    <t>• Z4-2</t>
  </si>
  <si>
    <t>• Z5</t>
  </si>
  <si>
    <t>• A1</t>
  </si>
  <si>
    <t>• A2</t>
  </si>
  <si>
    <t>• A3</t>
  </si>
  <si>
    <t>• A4</t>
  </si>
  <si>
    <t>• A5</t>
  </si>
  <si>
    <t>• B1</t>
  </si>
  <si>
    <t>• B2</t>
  </si>
  <si>
    <t>• B3</t>
  </si>
  <si>
    <t>• B4</t>
  </si>
  <si>
    <t>Dobava in montaža električne omarice z vso pripadajočo opremo in navezava novih luči v omarici. Vključno z zatemnilniki (dimmer-ji), po posameznih odsekih, ki omogoča regulacijo jakost svetlobe posameznih delov prostora.</t>
  </si>
  <si>
    <t>Dobava in montaža novih stropnih podometnih LED svetilk pri dvigalu, dimenzije cca. 20 x 20 cm, naravno bela svetloba.
V ceni upoštevati ves potrebni pomožni material in dela.</t>
  </si>
  <si>
    <t>Dobava in montaža nove zunanje svetilke za razsvetljavo stopnic proti ploščadi nad garažo, naravno bela svetloba. Vklop na senzor gibanja in svetlobe - sinhronizirano za izkop pri osvetljenosti okolice, zadostni IP - vodo in praho tesnost in dovolj svetilnosti.
V ceni upoštevati ves potrebni pomožni material in dela, vključno z novo električno napeljavo za svetilko.</t>
  </si>
  <si>
    <t xml:space="preserve">Rušenje / odbijanje dela AB stene - priprava odprtine potrebne za prestavitev domofonskega panela in odvoz na deponijo </t>
  </si>
  <si>
    <t xml:space="preserve">Rušenje / odbijanje dela AB stene - priprava odprtine potrebne za novo TK omarico in odvoz na deponijo </t>
  </si>
  <si>
    <t>Demontaža kaskad iz pločevine na zunanjem hodniku/pasaži in odvoz na deponijo</t>
  </si>
  <si>
    <t>Prestavitev spodnjega zaključnega kovinskega profila  dim. 20 x 40 mm, na spodnji strani notranje ohranjene stopniščne ograje na višino 125 mm od gotovega tlaka oz. spodnji rob profila se poravnan s spodnjim robom prve stopnic, v dolžini 166 cm.</t>
  </si>
  <si>
    <t>Odstranitev dela obstoje notranje ograje z ročajem in odvoz na deponijo - rezanje / skrajšanje - za eno polovico polja, do višine stopnic, skupaj 3,42 m2 (glej detajle ograje).</t>
  </si>
  <si>
    <t>Rušenje dela stropa iz toplotne izolacije v pasaži - priprava pasovne odprtine potrebne za novo napeljavo instalacije za videonadzor  in odvoz na deponijo.
Pas v širini 50 cm x 344 cm (od fiksnega okna do kurilnice) - ocenjeno</t>
  </si>
  <si>
    <t>Rušenje / odbijanje dela AB stene - povečava zidne odprtine podboja vrat dvigala in odvoz na deponijo  - odprtina se prilagodi glede na izbor tipa vrat, v vseh nadstropjih. Ocenjeno</t>
  </si>
  <si>
    <t>Zamenjava in prestavitev TK omaric v vetrolovu za manjše, 2 x.  
Demontaža obstoječih TK omarici in odvoz na deponijo. 
Predelava, nabava in montaža novih manjši 2 x TK omaric, na višji poziciji (pod strop) in nekoliko bolj levo, v na novo predvideno dekorativno stensko pregrado, ki ima predvidena vratca za dostop. Za predelavo, prestavitev in pridobitev ponudbe potrebno kontaktirati GVO d.o.o.. kontakt Andrej Kromar 031 742 510</t>
  </si>
  <si>
    <t>Prestavitev TK omarice pri notranjem stopnišču in montaža / prevezava vseh vidnih povezav / kablov znotraj na novo predvidene stenske obloge, pod kaskado
PREVERITI, PONUDNIKI BODO VERJETNO IZVEDLI ZASTONJ!</t>
  </si>
  <si>
    <t>Izdelava, nabava in montaža inoks plošče z LED napisom ob vhodnih vratih, za zapiranje odprtine na mestu odstranjenega domofonskega sistema.
Demontaža obstoječe plošče in odvoz na deponijo.
Nova inoks plošča (visoki sijaj) z inoks vijaki (z vidno kapico), 
dim. 50 x 90 cm, z lasersko izrezanim in iz zadnje strani z LED svetilkami osvetljenim napisom - TRNOVSKA 4, fonte in velikost napisa določi projektant.</t>
  </si>
  <si>
    <t xml:space="preserve">STAVBNO POHIŠTVO </t>
  </si>
  <si>
    <t xml:space="preserve">Skupaj stavbno pohištvo </t>
  </si>
  <si>
    <t xml:space="preserve">TELEKOMUNIKACIJE </t>
  </si>
  <si>
    <t>PRENOVA VHODA TRNOVSKA 4</t>
  </si>
  <si>
    <t>RUŠITVENA IN DEMONTAŽNA DELA</t>
  </si>
  <si>
    <t>Skupaj rušitvena in demontažna dela:</t>
  </si>
  <si>
    <t>PRENOVA VHODA TRNOVSKA 4 _  PROJEKTANTSKI POPIS GOI DEL _ ŠT. 21-001</t>
  </si>
  <si>
    <t>Visoko tlačno čiščenje površin (zunanja opeka, betonski deli, stopnišče na prehodu): čiščenje se izvaja s pritiskom 100 do 200 bar, s hladno vodo. Vse površine se očisti do zdrave površine.</t>
  </si>
  <si>
    <t>Sanacija opečne stene v pasaži in notranjem hodniku.
Odstranjevanje obstoječe umazanije, čiščenje razpok in odstranitev delov, ki se krušijo. Predhodni namaz površine z emulzijo. Zaključni premaz z dodatki, hidrofobiran z dodatkom za zaviranje rasti alg in plesni, brez barve.</t>
  </si>
  <si>
    <t>Čiščenje opečne stene na notranjem hodniku do zdrave površine, s krtačenjem ali drugim načinom</t>
  </si>
  <si>
    <t>Sanacija nastopnih ploskev zunanjih stopnic iz teraca.
Odbije se obstoječ slab teraco, točkovno slabe dele se sanira. Čiščenje razpok in odstranitev delov, ki se krušijo, zapolnitev razpok, brušenje tlakov. Ploskve se premaže z zaščitnim prozornim premazom. Na ploskve se vgradi protizdrsne trakove - izdelava utrorov in izvedba protizdrsnih trakov. 
Odvoz odpadnega materiala na deponijo.</t>
  </si>
  <si>
    <t>Demontaža in odvoz na deponijo 2x kovinskih vhodnih vrat, dim. 100 x 205 cm in 101 x 209 cm ter fiksne zasteklitve, dim. 115 x 244 cm</t>
  </si>
  <si>
    <t>Demontaža obstoječih poštnih nabiralnikov in začasna montaža na podstavku na steni ob dvigalu. Po montaži novih poštnih nabiralnikov, se odpelje na deponijo.</t>
  </si>
  <si>
    <t>Demontaža obstoječe oglasne table (začasna hramba) in odvoz na deponijo.</t>
  </si>
  <si>
    <t>Odstranitev stenske keramike in čiščenje podlage za kitanje v pritličju in odvoz na deponijo.</t>
  </si>
  <si>
    <t>Izvedba zaključnega sloja - armirna mrežica, izravnalni sloj, prednamaz, zaključni sloj 1,5 mm, bele barve</t>
  </si>
  <si>
    <t>Izdelava toplotne sistemske obloge na stropu pasaže, kot npr. WEBER, THERM PLUS ULTRA 022 - 5 cm izolacijska plošča - sidranje, lepilo</t>
  </si>
  <si>
    <t>Izdelava dobava in montaža novih kovinskih dvokrilnih vrat smetarnice s podbojem, enakih dimenzij in izgleda obstoječim
- dim. cca.dim. 157 x 200 x 4 cm - mere preveri na licu mesta
- z običajnim okovjem 
- nova cilindrična ključavnica, obstoječe cilindre se prestavi; 
- inoks ali crom oglata kljuka z bunko na zunanji strani; kot npr. HOPPE - po izboru projektanta
- inoks zaščitna plošča 10 cm ob dnu vrat in zračno odprtino cca 400 x 60 mm
- kovinsko sive oz. srebrne barve po izboru projektanta
- navezava na nov čitalec kartic s kontrolo dostopa</t>
  </si>
  <si>
    <t>Dobava in montaža nove kljuke na vratih kurilnice. Obstoječe vratno krilo s podboji se ohrani in obnovi (delo zajeto pod pleskarska dela)
- inoks ali crom oglata kljuka z bunko na zunanji strani; kot npr. HOPPE - po izboru projektanta
- nova cilindrična ključavnica, obstoječe cilindre se prestavi</t>
  </si>
  <si>
    <t>Izdelava dobava in montaža novih notranjih vrat s kovinskih podbojem z novo kljuko. Podboj za vrata je v ravnini z vratnim krilom, videz obstoječih podbojev/vrat. 
- dim. 850 x 200 x 40 cm (iverokal polnilo) za vrata pri dvigalu z običajnim okovjem - mere enake obstoječim vratom
- nova cilindrična ključavnica, nov cilinder; 
- inoks ali crom oglate kljuke s okroglimi varnostnimi rozetami; kot npr. HOPPE - po izboru projektanta
- vratno krilo leseno (ultrapas siva - po izboru projektanta)</t>
  </si>
  <si>
    <t>Izdelava, dobava in montaža lesenih vratnih kril v obstoječ kovinski podboj:
- dim. 850 x 200 x 4 cm (iverokal polnilo) za vhodna vrata v shrambo/kleti z običajnim okovjem - mere preveri na licu mesta
- nova cilindrična ključavnica, obstoječe cilindre se prestavi; 
- inoks ali crom oglate kljuke s okroglimi varnostnimi rozetami; kot npr. HOPPE - po izboru projektanta
- vratno krilo leseno (ultrapas siva - po izboru projektanta)</t>
  </si>
  <si>
    <t>Izdelava, dobava in montaža novega kovinskega podboja vrat kolesarnice - enakega izgleda obstoječim - prilagojeno obstoječemu vrtnemu krilu. Obstoječe vratno krilo se ohrani in obnovi (delo zajeto pod pleskarska dela)
- dim. 850 x 200 x 40 cm - mere preveri na licu mesta
- kovinsko sive oz. srebrne barve po izboru projektanta
- nova cilindrična ključavnica, obstoječe cilindre se prestavi; 
- inoks ali crom oglata kljuka z bunko na zunanji strani; kot npr. HOPPE - po izboru projektanta
- navezava na nov čitalec kartic s kontrolo dostopa</t>
  </si>
  <si>
    <t>Menjava ventila centralnega ogrevanja pri dvigalu, vsakega z novo jekleno krogelno pipo, vključno z vsem potrebnim delom za menjavo obeh ventilov. Na vidnem delu cevi se menja izolacije cevi. 
V kolikor bi bila spodaj navedena dela bolj primerno izvedena kako drugače, se postavke in cena temu primerno prilagodi.
V ceni upoštevati demontažo, ves pomožni material in vsa dela potrebna za menjavo cevi.</t>
  </si>
  <si>
    <r>
      <t>Demontaža obstoječega radiatorja, dim. 162 x 97 cm, (izroči hišniku v hrambo);</t>
    </r>
    <r>
      <rPr>
        <sz val="8"/>
        <rFont val="Swis721 Cn BT"/>
        <family val="2"/>
      </rPr>
      <t xml:space="preserve">
</t>
    </r>
    <r>
      <rPr>
        <sz val="10"/>
        <rFont val="Swis721 Cn BT"/>
        <family val="2"/>
      </rPr>
      <t>Nabava</t>
    </r>
    <r>
      <rPr>
        <sz val="8"/>
        <rFont val="Swis721 Cn BT"/>
        <family val="2"/>
      </rPr>
      <t xml:space="preserve"> </t>
    </r>
    <r>
      <rPr>
        <sz val="10"/>
        <rFont val="Swis721 Cn BT"/>
        <family val="2"/>
      </rPr>
      <t>in</t>
    </r>
    <r>
      <rPr>
        <sz val="8"/>
        <rFont val="Swis721 Cn BT"/>
        <family val="2"/>
      </rPr>
      <t xml:space="preserve"> </t>
    </r>
    <r>
      <rPr>
        <sz val="10"/>
        <rFont val="Swis721 Cn BT"/>
        <family val="2"/>
      </rPr>
      <t>montaža</t>
    </r>
    <r>
      <rPr>
        <sz val="8"/>
        <rFont val="Swis721 Cn BT"/>
        <family val="2"/>
      </rPr>
      <t xml:space="preserve"> </t>
    </r>
    <r>
      <rPr>
        <sz val="10"/>
        <rFont val="Swis721 Cn BT"/>
        <family val="2"/>
      </rPr>
      <t>novega radiatorja</t>
    </r>
    <r>
      <rPr>
        <sz val="8"/>
        <rFont val="Swis721 Cn BT"/>
        <family val="2"/>
      </rPr>
      <t xml:space="preserve"> </t>
    </r>
    <r>
      <rPr>
        <sz val="10"/>
        <rFont val="Swis721 Cn BT"/>
        <family val="2"/>
      </rPr>
      <t>na</t>
    </r>
    <r>
      <rPr>
        <sz val="8"/>
        <rFont val="Swis721 Cn BT"/>
        <family val="2"/>
      </rPr>
      <t xml:space="preserve"> </t>
    </r>
    <r>
      <rPr>
        <sz val="10"/>
        <rFont val="Swis721 Cn BT"/>
        <family val="2"/>
      </rPr>
      <t>novi</t>
    </r>
    <r>
      <rPr>
        <sz val="8"/>
        <rFont val="Swis721 Cn BT"/>
        <family val="2"/>
      </rPr>
      <t xml:space="preserve"> </t>
    </r>
    <r>
      <rPr>
        <sz val="10"/>
        <rFont val="Swis721 Cn BT"/>
        <family val="2"/>
      </rPr>
      <t>lokaciji,</t>
    </r>
    <r>
      <rPr>
        <sz val="8"/>
        <rFont val="Swis721 Cn BT"/>
        <family val="2"/>
      </rPr>
      <t xml:space="preserve"> </t>
    </r>
    <r>
      <rPr>
        <sz val="10"/>
        <rFont val="Swis721 Cn BT"/>
        <family val="2"/>
      </rPr>
      <t>dim. 80 x 90 cm, bele barve (CORRADO ali podobno).
Vključno s prestavitvijo / predelavo cevi speljanih pod tlakom. 
V ceni upoštevati ves pomožni material in dela.</t>
    </r>
  </si>
  <si>
    <t>Skupaj telekomunikacije:</t>
  </si>
  <si>
    <r>
      <t xml:space="preserve">Izdelava, dobava in montaža novih betonskih terac zunanjih nastopnih plošč stopnic, površina PRANA oz. po priporočilu proizvajalca, montaža na lepilo.  Komplet z zunanjim lepilom in vsemi pomožnimi deli in prenosi. 
</t>
    </r>
    <r>
      <rPr>
        <i/>
        <sz val="10"/>
        <rFont val="Swis721 Cn BT"/>
        <family val="2"/>
      </rPr>
      <t>POSTAVKA PREDSTAVLJA DODATNA DELA - NI SEŠTETO V CENI
(v primeru, da se tekom izvedbe izkaže potreba po izvedbi teh del oz. da se investitor odloči za menjavo nastopnih plošč stopnic)</t>
    </r>
  </si>
  <si>
    <r>
      <t xml:space="preserve">Izdelava, dobava in montaža novih kamnitih zunanjih nastopnih plošč  stopnic iz granita, kot npr. POHORSKI TONALIT, površina ŠTOKANA IN KRTAČENA, montaža na lepilo.  Komplet z zunanjim lepilom in vsemi pomožnimi deli in prenosi.
</t>
    </r>
    <r>
      <rPr>
        <i/>
        <sz val="10"/>
        <rFont val="Swis721 Cn BT"/>
        <family val="2"/>
      </rPr>
      <t>POSTAVKA PREDSTAVLJA DODATNA DELA - NI SEŠTETO V CENI
(v primeru, da se tekom izvedbe izkaže potreba po izvedbi teh del oz. da se investitor odloči za menjavo nastopnih plošč stopnic)</t>
    </r>
  </si>
  <si>
    <t>STROP</t>
  </si>
  <si>
    <t>Skupaj strop:</t>
  </si>
  <si>
    <t>Skupaj zunanje stopnice:</t>
  </si>
  <si>
    <t>Pozidava stene iz penobetona, kot npr. Ytong. V ceni upoštevati ves potreben material in podkonstrukcijo, vključno z izvedbo notranjega ometa z 2x premazom z lepilom in vmesnim slojem mrežice. Dimenzije 124 x 244 cm, z odprtino za vrata 90 x 200 cm, debeline 15 cm</t>
  </si>
  <si>
    <t>KERAMIČARSKA DELA</t>
  </si>
  <si>
    <t>SPLOŠNI POGOJI ZA KERAMIČARSKA DELA:
Izvajalec keramičnih del mora dati na vpogled vzorce ker. ploščic, fugirne mase, zaključne profile ter vzorce ostalih stanskih oblog in pripadajočih vertikalnih zaključkov predvidenih za polaganje. Keramične ploščice se polagajo z lepljenjem na že pripravljeno površino vzporedno s stenami. Fuga na steni naj sledi fugi v tlaku. Zaključne profili so inoks. Cena vključuje vsa potrebna pomožna dela in prenose (pripravljalna dela za ker. ploščice, vse potrebne transporte, ves potrebni glavni, pomožni pritrdilni in vezni material, kitanje stikov talne in stenske keramike). Točka začetka polaganja razvidna iz PZI projekta.</t>
  </si>
  <si>
    <t>Skupaj keramičarska dela:</t>
  </si>
  <si>
    <r>
      <t xml:space="preserve">Odstranitev obstoječih nastopnih stopniščih plošč, dim. 200 x 33 x 5,5 cm iz teraca in odvoz na deponijo in čiščenje podlage pod pritiskom za polaganje kamna.
</t>
    </r>
    <r>
      <rPr>
        <i/>
        <sz val="10"/>
        <rFont val="Swis721 Cn BT"/>
        <family val="2"/>
      </rPr>
      <t>POSTAVKA PREDSTAVLJA DODATNA DELA - NI SEŠTETO V CENI
(v primeru, da se tekom izvedbe izkaže potreba po izvedbi teh del oz. da se investitor odloči za menjavo nastopnih plošč stopnic)</t>
    </r>
  </si>
  <si>
    <t>Odstranitev talne klinker keramike in 2-5 cm vrhnje plasti podložnega betona (do zdrave podlage ali do AB plošče) in odvoz na deponijo</t>
  </si>
  <si>
    <t>Razna nepredvidena manjša zidarska dela in pomoč inštalaterjem, ki se obračuna po dejanskih stroških z vpisom v gradbeno knjigo in odobritvijo nadzora.</t>
  </si>
  <si>
    <t>Skupaj stene:</t>
  </si>
  <si>
    <t xml:space="preserve">Izravnava betonske stene z apneno - cementno malto v pritličju, kot npr. Baumit MPI 25 - priprava podlage za polaganje keramike </t>
  </si>
  <si>
    <t>STENE PRITLIČJE</t>
  </si>
  <si>
    <t>STENE od 1. do 7 NADSTROPJE</t>
  </si>
  <si>
    <t>Nabava in montaža nove tipke (zunanji pozivnik) za dvigalo v vseh nadstropjih in povezava instalacij do strojnice dvigala (se vgradi v keramično oblogo). Vključno z vsemi deli in materialom.</t>
  </si>
  <si>
    <t>Dobava in izvedba fugiranja vogalov v pritličju s poliuretansko fugirno maso, odpornejšo na udarce, kot zaključek vogalov na stik, pod kotom 45 stopinj.</t>
  </si>
  <si>
    <t>Dobava in izvedba fugiranja vogalov v 1. do 7. nadstropju s  poliuretansko fugirno maso, odpornejšo na udarce, kot zaključek vogalov na stik, pod kotom 45 stopinj.</t>
  </si>
  <si>
    <t>Oplesk notranje betonske rame /NOSILCA STOPNIŠČA v pritličju; 
2x nanos fasadne barve JUPOL ACRYLCOLOR; svetlo siva - po izboru projektanta. Komplet s pripravo podloge.</t>
  </si>
  <si>
    <t>Oplesk notranje betonske rame /NOSILCA STOPNIŠČA v 1.-7. nad.; 
2x nanos fasadne barve JUPOL ACRYLCOLOR; svetlo siva - po izboru projektanta. Komplet s pripravo podloge.</t>
  </si>
  <si>
    <r>
      <t>Pleskanje notranje kovinske OGRAJE STOPNIŠČA v 1.-7. nad.;</t>
    </r>
    <r>
      <rPr>
        <sz val="10"/>
        <color rgb="FFFF0000"/>
        <rFont val="Swis721 Cn BT"/>
        <family val="2"/>
      </rPr>
      <t xml:space="preserve"> </t>
    </r>
    <r>
      <rPr>
        <sz val="10"/>
        <rFont val="Swis721 Cn BT"/>
        <family val="2"/>
      </rPr>
      <t>komplet s pripravo podlage /razmastitev, brušenje, čiščenje, temeljni premaz; 2x nanos barve; kovinska barva, svetlo siva oz. srebrna - po izboru projektanta.</t>
    </r>
  </si>
  <si>
    <t>Pleskanje notranje kovinske OGRAJE STOPNIŠČA v pritličju; komplet s pripravo podlage /razmastitev, brušenje, čiščenje, temeljni premaz; 2x nanos barve; kovinska barva, svetlo siva oz. srebrna - po izboru projektanta.</t>
  </si>
  <si>
    <r>
      <t>Izvedba sanacije oboda betona na zunanjih stenah klančine in stopnic, čelih stopnic, na prekladah in na betonskih coklih zunanjih in notranjih opečnih sten.</t>
    </r>
    <r>
      <rPr>
        <sz val="10"/>
        <color rgb="FFFF0000"/>
        <rFont val="Swis721 Cn BT"/>
        <family val="2"/>
      </rPr>
      <t xml:space="preserve">
</t>
    </r>
    <r>
      <rPr>
        <sz val="10"/>
        <rFont val="Swis721 Cn BT"/>
        <family val="2"/>
      </rPr>
      <t>Odstranjevanje obstoječe umazanije, odbijanje poškodovanega betona, čiščenje podlage in čiščenje korodirane armature do kovinskega sijaja, premaže z antikorozijsko zaščito, reprofilizira z betonsko sanacijsko malto brez prednamaza in opleska z zaščitno barvo za betone, kot npr. SIKA 550 W, v barvnem tonu kot obstoječa oziroma po izboru projektanta oziroma naročnika.</t>
    </r>
  </si>
  <si>
    <t>Razna manjša nepredvidena rušitvena in demontažna dela (raznih kosov, npr. rešetke, luči...), ki se obračunajo po dejanskih stroških z vpisom v gradbeno knjigo in odobritvijo nadzora.</t>
  </si>
  <si>
    <t>Pleskanje spuščenega STROPA in KASKAD iz mavčnokartonskih plošč v notranjosti; 
2x barvanje s poldisperzijsko barvo; barva bela - po izboru projektanta. Komplet s pripravo podlage /kitanje, brušenje, glajenje in akrilna emulzija; s kitom JUBOLIN</t>
  </si>
  <si>
    <t>Skupaj vodoinštalaterska dela - ogrevanje:</t>
  </si>
  <si>
    <t>JEKLENA KROGELNA PIPA - menjava (demontaža in montaža)
Krogelna pipa za vodo s polnim presekom za tlačno stopnjo NP 6.
S prirobničnimi priključki, skupaj z ročico za odpiranje in zapiranje, tesnili, vijaki, maticami in podložkami.
DN 65</t>
  </si>
  <si>
    <t>Druga manjša pleskarska nepredvidena dela, ki se obračunaj po dejanskih stroških z vpisom v gradbeno knjigo in odobritvijo nadzora.</t>
  </si>
  <si>
    <t>Pleskanje PLINSKIH CEVI; fi 2,5 cm; 
komplet s pripravo podlage / razmastitev, brušenje, čiščenje, temeljni premaz; 2x nanos barve; kovinska barva, rumena - po izboru projektanta</t>
  </si>
  <si>
    <t>K1: kaskada U-oblike, 
višine 24 cm in širine 111 cm, dolžine 3,24 m; 
linijski ALU profili za LED svetilke montirani v kaskade</t>
  </si>
  <si>
    <t>K2: kaskada U-oblike, 
višine 22 cm in širine 37 cm, dolžine 3,59 m; 
linijski ALU profili za LED svetilke montirani v kaskade</t>
  </si>
  <si>
    <t>K3: kaskade L-oblike, 
višine 28 cm in širine od 112,5 -134,5 cm, skupaj dolžine 10,56 m; 
linijski ALU profili za LED svetilke montirani v kaskade</t>
  </si>
  <si>
    <t>K4: kaskada L in U -oblike, 
višine 35 cm in širine od 85 - 91 cm, skupne dolžine cca. 3,40 m; 
linijski ALU profili za LED svetilke montirani v kaskade</t>
  </si>
  <si>
    <r>
      <t>Izdelava spuščenega stropa - kaskade v notranjosti vhoda, iz mavčno kartonskih plošč debeline 12,5 mm, kot obloga cevi centralnega ogrevanja in plina, na tipski podkonstrukciji, robovi in zaključki s tipskimi profili, vključno z bandežiranjem stikov med ploščami, vogali in robovi, vse kitano. 
Potrebno upoštevati izrez za vgradnjo novih linijskih svetilk v ALU profilu</t>
    </r>
    <r>
      <rPr>
        <sz val="9"/>
        <rFont val="Swis721 Cn BT"/>
        <family val="2"/>
      </rPr>
      <t xml:space="preserve"> </t>
    </r>
    <r>
      <rPr>
        <sz val="10"/>
        <rFont val="Swis721 Cn BT"/>
        <family val="2"/>
      </rPr>
      <t>-</t>
    </r>
    <r>
      <rPr>
        <sz val="8"/>
        <rFont val="Swis721 Cn BT"/>
        <family val="2"/>
      </rPr>
      <t xml:space="preserve"> </t>
    </r>
    <r>
      <rPr>
        <sz val="10"/>
        <rFont val="Swis721 Cn BT"/>
        <family val="2"/>
      </rPr>
      <t>po</t>
    </r>
    <r>
      <rPr>
        <sz val="8"/>
        <rFont val="Swis721 Cn BT"/>
        <family val="2"/>
      </rPr>
      <t xml:space="preserve"> </t>
    </r>
    <r>
      <rPr>
        <sz val="10"/>
        <rFont val="Swis721 Cn BT"/>
        <family val="2"/>
      </rPr>
      <t>dogovoru</t>
    </r>
    <r>
      <rPr>
        <sz val="8"/>
        <rFont val="Swis721 Cn BT"/>
        <family val="2"/>
      </rPr>
      <t xml:space="preserve"> </t>
    </r>
    <r>
      <rPr>
        <sz val="10"/>
        <rFont val="Swis721 Cn BT"/>
        <family val="2"/>
      </rPr>
      <t>z izvajalcem</t>
    </r>
    <r>
      <rPr>
        <sz val="8"/>
        <rFont val="Swis721 Cn BT"/>
        <family val="2"/>
      </rPr>
      <t xml:space="preserve"> </t>
    </r>
    <r>
      <rPr>
        <sz val="10"/>
        <rFont val="Swis721 Cn BT"/>
        <family val="2"/>
      </rPr>
      <t>elektroinštalaterskih del</t>
    </r>
    <r>
      <rPr>
        <sz val="8"/>
        <rFont val="Swis721 Cn BT"/>
        <family val="2"/>
      </rPr>
      <t xml:space="preserve"> </t>
    </r>
    <r>
      <rPr>
        <sz val="10"/>
        <rFont val="Swis721 Cn BT"/>
        <family val="2"/>
      </rPr>
      <t>-</t>
    </r>
    <r>
      <rPr>
        <sz val="8"/>
        <rFont val="Swis721 Cn BT"/>
        <family val="2"/>
      </rPr>
      <t xml:space="preserve"> </t>
    </r>
    <r>
      <rPr>
        <sz val="10"/>
        <rFont val="Swis721 Cn BT"/>
        <family val="2"/>
      </rPr>
      <t>izvedba po detajlu v načrtih.
Zaključni sloj bele barva.</t>
    </r>
  </si>
  <si>
    <r>
      <t>Nabava, dobava</t>
    </r>
    <r>
      <rPr>
        <sz val="9"/>
        <rFont val="Swis721 Cn BT"/>
        <family val="2"/>
      </rPr>
      <t xml:space="preserve"> </t>
    </r>
    <r>
      <rPr>
        <sz val="10"/>
        <rFont val="Swis721 Cn BT"/>
        <family val="2"/>
      </rPr>
      <t>in lepljenje</t>
    </r>
    <r>
      <rPr>
        <sz val="9"/>
        <rFont val="Swis721 Cn BT"/>
        <family val="2"/>
      </rPr>
      <t xml:space="preserve"> </t>
    </r>
    <r>
      <rPr>
        <sz val="10"/>
        <rFont val="Swis721 Cn BT"/>
        <family val="2"/>
      </rPr>
      <t>zunanje talne</t>
    </r>
    <r>
      <rPr>
        <sz val="9"/>
        <rFont val="Swis721 Cn BT"/>
        <family val="2"/>
      </rPr>
      <t xml:space="preserve"> </t>
    </r>
    <r>
      <rPr>
        <sz val="10"/>
        <rFont val="Swis721 Cn BT"/>
        <family val="2"/>
      </rPr>
      <t>protizdrsne R11 granitogres keramike dim. 30 X 60 cm, debeline 1 cm, z izvedbo predpisanih fug, padcev in fugiranjem s fugirno maso ter tesnilnim materialom. Komplet z zunanjim lepilom in vsemi pomožnimi deli in prenosi. Keramika in fugirna masa po izboru projektanta. Upoštevati mrazoodporno keramiko in materiale, kot npr. ATLAS CONCORDE, serija KONE PEARL, GRIP, dim.: 30 x 60 cm.</t>
    </r>
  </si>
  <si>
    <t>Nabava, dobava in lepljenje notranje talne protizdrsne granitogres keramike R10 dim. 30 X 60 cm, debeline 1 cm, z izvedbo predpisanih fug, padcev in fugiranjem s fugirno maso. Komplet z lepilom in vsemi pomožnimi deli in prenosi. Keramika in fugirna masa po izboru projektanta, kot npr. ATLAS CONCORDE, serija KONE PEARL, MATTE, dim.: 30 x 60 cm</t>
  </si>
  <si>
    <r>
      <t xml:space="preserve">Nabava, dobava in lepljenje notranje stenske </t>
    </r>
    <r>
      <rPr>
        <sz val="10"/>
        <color indexed="8"/>
        <rFont val="Swis721 Cn BT"/>
        <family val="2"/>
      </rPr>
      <t>granitogres keramike dim. 75 x 150 cm, debeline 1 cm, z izvedbo vogalov na stik, pod kotom 45 stopinj, s predpisanimi fugami in fugiranjem s fugirno maso. Komplet z lepilom in vsemi pomožnimi deli in prenosi.  Keramika in fugirna masa po izboru projektanta - npr. ATLAS CONCORDE, serija KONE PEARL, MATTE, dim.: 75 x 150 cm</t>
    </r>
  </si>
  <si>
    <r>
      <t xml:space="preserve">Nabava, dobava in lepljenje notranje nizkostenske obrobe iz rezane </t>
    </r>
    <r>
      <rPr>
        <sz val="10"/>
        <color indexed="8"/>
        <rFont val="Swis721 Cn BT"/>
        <family val="2"/>
      </rPr>
      <t>granitogres keramike višine 7 cm, debeline 1 cm, z izvedbo predpisanih fug in fugiranjem s fugirno maso, zgornji rob poliran in posnet. Fuga na steni naj sledi fugi v tlaku. Komplet z lepilom in vsemi pomožnimi deli in prenosi. Keramika in fugirna masa po izboru projektanta - kot npr. ATLAS CONCORDE, serija KONE PEARL, MATTE, dim.: 30 x 60 cm</t>
    </r>
  </si>
  <si>
    <t>POPIS GRADBENO, OBRTNIŠKIH IN INSTALACIJSKIH DEL</t>
  </si>
  <si>
    <t>INVESTITOR:         ETAŽNI LASTNIKI, TRNOVSKA 4, LJUBLJANA</t>
  </si>
  <si>
    <t>ŠT. PROJEKTA:     21-001</t>
  </si>
  <si>
    <t>PROJEKTANT:       TEA FINK S.P.</t>
  </si>
  <si>
    <t>OBJEKT:               VEČSTANOVANJSKA STAVBA TRNOVSKA 4</t>
  </si>
  <si>
    <t>Izravnava betonske stene z apneno - cementno malto v 1.- 7. nad., 
kot npr. Baumit MPI 25 - priprava podlage za polaganje keramike</t>
  </si>
  <si>
    <t>JEKLENA CEV PO DIN 2448 - menjava (demontaža in montaža)
Jeklena brezšivna črna cev po DIN 2448, material  st. 37.0, skupaj z varilnim, tesnilnim in pritrdilnim materialom in dodatkom za razrez. 
DN 65 (76,1 x 3,2)</t>
  </si>
  <si>
    <r>
      <t>Nabava in napeljava</t>
    </r>
    <r>
      <rPr>
        <sz val="8"/>
        <rFont val="Swis721 Cn BT"/>
        <family val="2"/>
      </rPr>
      <t xml:space="preserve"> </t>
    </r>
    <r>
      <rPr>
        <sz val="10"/>
        <rFont val="Swis721 Cn BT"/>
        <family val="2"/>
      </rPr>
      <t>praznih</t>
    </r>
    <r>
      <rPr>
        <sz val="8"/>
        <rFont val="Swis721 Cn BT"/>
        <family val="2"/>
      </rPr>
      <t xml:space="preserve"> </t>
    </r>
    <r>
      <rPr>
        <sz val="10"/>
        <rFont val="Swis721 Cn BT"/>
        <family val="2"/>
      </rPr>
      <t>inštalacijskih cevi/kanalov v spuščenem stropu in kaskadah za</t>
    </r>
    <r>
      <rPr>
        <sz val="8"/>
        <rFont val="Swis721 Cn BT"/>
        <family val="2"/>
      </rPr>
      <t xml:space="preserve"> </t>
    </r>
    <r>
      <rPr>
        <sz val="10"/>
        <rFont val="Swis721 Cn BT"/>
        <family val="2"/>
      </rPr>
      <t>možne bodoče nove napeljave raznih instalacij</t>
    </r>
  </si>
  <si>
    <t>Odstranitev talnih betonski rešetk nad kanaleto za odvod meteorne vode (rešetka ob stopnišču na garažno ploščad, kos cca. 6, dimenzija cca 40 x 60 cm; skupne položne dolžine 3,23 m) in odvoz na deponijo</t>
  </si>
  <si>
    <t>Dobava in izdelava zglajenega betona pod čistilnim tepihom 3-4 cm</t>
  </si>
  <si>
    <t>Odstranitev stenske keramike in čiščenje podlage za kitanje v 1.-7. nadstropju (stena pri dvigalu) in odvoz na deponijo</t>
  </si>
  <si>
    <t xml:space="preserve">Odstranitev obstoječih ograj na zunanjih stopniščih in odvoz na deponijo </t>
  </si>
  <si>
    <t>Pozidava / zapiranje odprtine v AB steni na mestu odstranjenih obstoječih TK omaric v vetrolovu</t>
  </si>
  <si>
    <t>Vsa okna so v Alu izvedbi, odpiranje po priloženih shemah. Pred vgradnjo pridobiti potrditev delavniških načrtov s strani projektanta. Upoštevati varnostno steklo na drsnih vratih, zaščitnem panelu in fiksnih zasteklitvah. V ceni upoštevati ves potrebni pomožni material in dela za delovanje elementa, vključno z meritvami, dostavo in montažo. Vse mere preveriti na licu mesta.</t>
  </si>
  <si>
    <t>Izdelava, dobava in montaža drsnih vrat na električno odpiranje in stranske fiksne zasteklitve; 
- Skupna odprtina š=277 v=217 cm.                       
- Odprtina za vrata š=110 x v=216 cm
- Vratno krilo . š=115,7 x v=206 cm       
- Fiksna stranska zasteklitev š=161,8 x v=235 cm 
Pogonski mehanizem z vodilom max. višine 10 cm.
Odpiranje na ključi / magnetni obesek za odpiranje. Sistem za odpiranje vrat v sili ob izpadu el. energije in požaru.   
ALU okvirji, profili (s prekinjenim termičnim mostom) in vodilo kovinsko sive oz. srebrne barve po izboru projektanta in zasteklitve varnostno prosojno steklo.
Fiksna varnostna zasteklitve v ALU okvirju s prekinjenim termičnim mostom, z delitvijo zasteklitve pri vodilu. Steklo na nad vodilom je brez profilov.</t>
  </si>
  <si>
    <r>
      <t>Izdelava spuščenega stropa - kaskade na zunanjem hodniku/pasaži na mestu obstoječih pločevinastih kaskad (s spremenjenimi dimenzijami), iz mavčno kartonskih plošč debeline 12,5 mm, kot obloga cevi centralnega ogrevanja in plina, na tipski podkonstrukciji, robovi in zaključki s tipskimi profili, vključno z bandežiranjem stikov med ploščami, vogali in robovi, vse kitano. 
Potrebno upoštevati izrez za vgradnjo novih linijskih svetilk v ALU profilu</t>
    </r>
    <r>
      <rPr>
        <sz val="9"/>
        <rFont val="Swis721 Cn BT"/>
        <family val="2"/>
      </rPr>
      <t xml:space="preserve"> </t>
    </r>
    <r>
      <rPr>
        <sz val="10"/>
        <rFont val="Swis721 Cn BT"/>
        <family val="2"/>
      </rPr>
      <t>-</t>
    </r>
    <r>
      <rPr>
        <sz val="8"/>
        <rFont val="Swis721 Cn BT"/>
        <family val="2"/>
      </rPr>
      <t xml:space="preserve"> </t>
    </r>
    <r>
      <rPr>
        <sz val="10"/>
        <rFont val="Swis721 Cn BT"/>
        <family val="2"/>
      </rPr>
      <t>po</t>
    </r>
    <r>
      <rPr>
        <sz val="8"/>
        <rFont val="Swis721 Cn BT"/>
        <family val="2"/>
      </rPr>
      <t xml:space="preserve"> </t>
    </r>
    <r>
      <rPr>
        <sz val="10"/>
        <rFont val="Swis721 Cn BT"/>
        <family val="2"/>
      </rPr>
      <t>dogovoru</t>
    </r>
    <r>
      <rPr>
        <sz val="8"/>
        <rFont val="Swis721 Cn BT"/>
        <family val="2"/>
      </rPr>
      <t xml:space="preserve"> </t>
    </r>
    <r>
      <rPr>
        <sz val="10"/>
        <rFont val="Swis721 Cn BT"/>
        <family val="2"/>
      </rPr>
      <t>z izvajalcem</t>
    </r>
    <r>
      <rPr>
        <sz val="8"/>
        <rFont val="Swis721 Cn BT"/>
        <family val="2"/>
      </rPr>
      <t xml:space="preserve"> </t>
    </r>
    <r>
      <rPr>
        <sz val="10"/>
        <rFont val="Swis721 Cn BT"/>
        <family val="2"/>
      </rPr>
      <t>elektroinštalaterskih del</t>
    </r>
    <r>
      <rPr>
        <sz val="8"/>
        <rFont val="Swis721 Cn BT"/>
        <family val="2"/>
      </rPr>
      <t xml:space="preserve"> </t>
    </r>
    <r>
      <rPr>
        <sz val="10"/>
        <rFont val="Swis721 Cn BT"/>
        <family val="2"/>
      </rPr>
      <t>-</t>
    </r>
    <r>
      <rPr>
        <sz val="8"/>
        <rFont val="Swis721 Cn BT"/>
        <family val="2"/>
      </rPr>
      <t xml:space="preserve"> </t>
    </r>
    <r>
      <rPr>
        <sz val="10"/>
        <rFont val="Swis721 Cn BT"/>
        <family val="2"/>
      </rPr>
      <t>izvedba po detajlu v načrtih. 
Zaključni sloj je enak preostalemu zunanjemu stropu - tanoslojni fasadni omet - zaključni sloj 1,5 cm - bele barve.</t>
    </r>
  </si>
  <si>
    <t>Dobava in montaža nove talne rešetke nad kanaleto za odvod meteorne vode, dimenzija kanalete: 0,4 x 3,24 m. Jeklena rešetka, cinkana, ultra prešana, velikost okenca: 33 x 11 mm, ploščate obrobe. Višino nosilnega traku se prilagoditi višini zaključnega sloja prehoda objekta, dimenzije preveriti na terenu. V ceni upoštevati vsa potrebna dodatna dela in material.
Vključno za nabavo in vgradnjo novih tlakovcev, na delu mesta odstranjenih betonskih rešetk, enakega videza kot so obstoječi.</t>
  </si>
  <si>
    <r>
      <t xml:space="preserve">Demontaža pločevinaste izolacije iz cevi centralnega ogrevanja na hodnika ob stopnicah do zunanjega vhoda - dolžine cca. 10 m x 2 vključno nabavo in montažo nove tanjše izolacije za cevi.
</t>
    </r>
    <r>
      <rPr>
        <i/>
        <sz val="10"/>
        <rFont val="Swis721 Cn BT"/>
        <family val="2"/>
      </rPr>
      <t>POSTAVKA PREDSTAVLJA DODATNA DELA - NI SEŠTETO V CENI
(v primeru, da se tekom izvedbe izkaže potreba po izvedbi teh del oz. da se investitor odloči za menjavo izolacije zaradi možnosti izvedbe nižje višine kaskade - predvsem zaradi odpiranja vrat električne omarice - potrebno paziti višino zgornjega roba vratc)</t>
    </r>
  </si>
  <si>
    <t>Dobava in montaža novih stropnih vgradnih LINIJSKIH LED svetil, komplet z montažo profilov, v ALU ohišju s senčno fugo, jakosti 24 W, širine 3 cm, z primernim IP; komplet s preizkusom svetilnosti in barve pred dejanskim naročilom svetil; naravno bela; 
ALU profil kot npr. KLUS TEKNIK, ref. B5555 in GIZA, ref. B5556. Vgradnja v strop (spodnja linija Alu ohišja poravnana s stropom, notranji profil zamaknjen na notri - po detajlu vgradnje skladno z navodili proizvajalca KLUS profila in detajlu v načrtu arhitekture) po celotni dolžini stropa, t.j. od roba do roba. 
Vključno z navezavo vseh svetil na zatemnilnike (dimmer-je), po posameznih odsekih, ki omogoča regulacijo jakost svetlobe posameznih delov prostora.
Zunanja svetila sinhroniziran vklop delovanja pri mejni osvetljenosti okolice (ob mraku) - navezava na nov svetlobni senzor.
V ceni upoštevati ves potrebni pomožni material in dela.</t>
  </si>
  <si>
    <r>
      <t>Nabava in napeljava, montaža</t>
    </r>
    <r>
      <rPr>
        <sz val="8"/>
        <rFont val="Swis721 Cn BT"/>
        <family val="2"/>
      </rPr>
      <t xml:space="preserve"> </t>
    </r>
    <r>
      <rPr>
        <sz val="10"/>
        <rFont val="Swis721 Cn BT"/>
        <family val="2"/>
      </rPr>
      <t>praznih</t>
    </r>
    <r>
      <rPr>
        <sz val="8"/>
        <rFont val="Swis721 Cn BT"/>
        <family val="2"/>
      </rPr>
      <t xml:space="preserve"> </t>
    </r>
    <r>
      <rPr>
        <sz val="10"/>
        <rFont val="Swis721 Cn BT"/>
        <family val="2"/>
      </rPr>
      <t>inštalacijskih cevi / kanalov od električne omarice do kurilnice za potrebe vidonadzora - točna navodila poda ponudnik videonadzora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</si>
</sst>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1]"/>
    <numFmt numFmtId="165" formatCode="#,##0\ [$€-1]"/>
    <numFmt numFmtId="166" formatCode="0.0%"/>
    <numFmt numFmtId="167" formatCode="0&quot;.&quot;"/>
    <numFmt numFmtId="168" formatCode="#,##0\ &quot;SIT&quot;"/>
  </numFmts>
  <fonts count="53" x14ac:knownFonts="1">
    <font>
      <sz val="10"/>
      <name val="Arial CE"/>
      <charset val="238"/>
    </font>
    <font>
      <sz val="10"/>
      <name val="Arial CE"/>
      <family val="2"/>
      <charset val="238"/>
    </font>
    <font>
      <sz val="11"/>
      <color indexed="8"/>
      <name val="Calibri"/>
      <family val="2"/>
      <charset val="238"/>
    </font>
    <font>
      <sz val="11"/>
      <color indexed="9"/>
      <name val="Calibri"/>
      <family val="2"/>
      <charset val="238"/>
    </font>
    <font>
      <sz val="10"/>
      <name val="Arial"/>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2"/>
      <name val="Swis721 Cn BT"/>
      <family val="2"/>
    </font>
    <font>
      <sz val="10"/>
      <name val="Swis721 Cn BT"/>
      <family val="2"/>
    </font>
    <font>
      <b/>
      <i/>
      <sz val="12"/>
      <name val="Swis721 Cn BT"/>
      <family val="2"/>
    </font>
    <font>
      <i/>
      <sz val="12"/>
      <name val="Swis721 Cn BT"/>
      <family val="2"/>
    </font>
    <font>
      <b/>
      <sz val="10"/>
      <name val="Swis721 Cn BT"/>
      <family val="2"/>
    </font>
    <font>
      <sz val="12"/>
      <name val="Swis721 Cn BT"/>
      <family val="2"/>
    </font>
    <font>
      <i/>
      <sz val="10"/>
      <name val="Swis721 Cn BT"/>
      <family val="2"/>
    </font>
    <font>
      <b/>
      <i/>
      <sz val="10"/>
      <name val="Swis721 Cn BT"/>
      <family val="2"/>
    </font>
    <font>
      <sz val="10"/>
      <color rgb="FFFF0000"/>
      <name val="Swis721 Cn BT"/>
      <family val="2"/>
    </font>
    <font>
      <sz val="10"/>
      <color indexed="8"/>
      <name val="Swis721 Cn BT"/>
      <family val="2"/>
    </font>
    <font>
      <i/>
      <sz val="14"/>
      <name val="Swis721 Cn BT"/>
      <family val="2"/>
    </font>
    <font>
      <sz val="16"/>
      <name val="Swis721 Cn BT"/>
      <family val="2"/>
    </font>
    <font>
      <b/>
      <sz val="16"/>
      <name val="Swis721 Cn BT"/>
      <family val="2"/>
    </font>
    <font>
      <i/>
      <sz val="16"/>
      <name val="Swis721 Cn BT"/>
      <family val="2"/>
    </font>
    <font>
      <b/>
      <i/>
      <sz val="14"/>
      <name val="Swis721 Cn BT"/>
      <family val="2"/>
    </font>
    <font>
      <b/>
      <u/>
      <sz val="14"/>
      <name val="Swis721 Cn BT"/>
      <family val="2"/>
    </font>
    <font>
      <u/>
      <sz val="10"/>
      <name val="Swis721 Cn BT"/>
      <family val="2"/>
    </font>
    <font>
      <sz val="9.5"/>
      <name val="Swis721 Cn BT"/>
      <family val="2"/>
    </font>
    <font>
      <sz val="14"/>
      <name val="Swis721 Cn BT"/>
      <family val="2"/>
    </font>
    <font>
      <b/>
      <sz val="14"/>
      <name val="Swis721 Cn BT"/>
      <family val="2"/>
    </font>
    <font>
      <sz val="9"/>
      <name val="Swis721 Cn BT"/>
      <family val="2"/>
    </font>
    <font>
      <b/>
      <u/>
      <sz val="10"/>
      <name val="Swis721 Cn BT"/>
      <family val="2"/>
    </font>
    <font>
      <b/>
      <u/>
      <sz val="12"/>
      <name val="Swis721 Cn BT"/>
      <family val="2"/>
    </font>
    <font>
      <sz val="12"/>
      <name val="Arial CE"/>
      <family val="2"/>
      <charset val="238"/>
    </font>
    <font>
      <b/>
      <sz val="20"/>
      <name val="Swis721 Cn BT"/>
      <family val="2"/>
    </font>
    <font>
      <sz val="20"/>
      <name val="Swis721 Cn BT"/>
      <family val="2"/>
    </font>
    <font>
      <i/>
      <sz val="20"/>
      <name val="Swis721 Cn BT"/>
      <family val="2"/>
    </font>
    <font>
      <b/>
      <u/>
      <sz val="16"/>
      <name val="Swis721 Cn BT"/>
      <family val="2"/>
    </font>
    <font>
      <b/>
      <sz val="13"/>
      <name val="Swis721 Cn BT"/>
      <family val="2"/>
    </font>
    <font>
      <b/>
      <i/>
      <u/>
      <sz val="12"/>
      <name val="Swis721 Cn BT"/>
      <family val="2"/>
    </font>
    <font>
      <sz val="10"/>
      <color rgb="FF92D050"/>
      <name val="Swis721 Cn BT"/>
      <family val="2"/>
    </font>
    <font>
      <sz val="10"/>
      <color rgb="FF00B0F0"/>
      <name val="Swis721 Cn BT"/>
      <family val="2"/>
    </font>
    <font>
      <sz val="8"/>
      <name val="Swis721 Cn BT"/>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0" tint="-4.9989318521683403E-2"/>
        <bgColor indexed="64"/>
      </patternFill>
    </fill>
  </fills>
  <borders count="16">
    <border>
      <left/>
      <right/>
      <top/>
      <bottom/>
      <diagonal/>
    </border>
    <border>
      <left/>
      <right/>
      <top style="thin">
        <color indexed="64"/>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thin">
        <color theme="0" tint="-0.249977111117893"/>
      </bottom>
      <diagonal/>
    </border>
    <border>
      <left/>
      <right/>
      <top/>
      <bottom style="medium">
        <color indexed="64"/>
      </bottom>
      <diagonal/>
    </border>
    <border>
      <left/>
      <right/>
      <top style="thin">
        <color theme="0" tint="-0.249977111117893"/>
      </top>
      <bottom/>
      <diagonal/>
    </border>
  </borders>
  <cellStyleXfs count="45">
    <xf numFmtId="0" fontId="0" fillId="0" borderId="0"/>
    <xf numFmtId="0" fontId="1"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 fillId="4" borderId="0" applyNumberFormat="0" applyBorder="0" applyAlignment="0" applyProtection="0"/>
    <xf numFmtId="0" fontId="6" fillId="16" borderId="2" applyNumberFormat="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17" borderId="0" applyNumberFormat="0" applyBorder="0" applyAlignment="0" applyProtection="0"/>
    <xf numFmtId="0" fontId="4" fillId="18" borderId="6" applyNumberFormat="0" applyFon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2" borderId="0" applyNumberFormat="0" applyBorder="0" applyAlignment="0" applyProtection="0"/>
    <xf numFmtId="0" fontId="14" fillId="0" borderId="7" applyNumberFormat="0" applyFill="0" applyAlignment="0" applyProtection="0"/>
    <xf numFmtId="0" fontId="15" fillId="23" borderId="8" applyNumberFormat="0" applyAlignment="0" applyProtection="0"/>
    <xf numFmtId="0" fontId="16" fillId="16" borderId="9" applyNumberFormat="0" applyAlignment="0" applyProtection="0"/>
    <xf numFmtId="0" fontId="17" fillId="3" borderId="0" applyNumberFormat="0" applyBorder="0" applyAlignment="0" applyProtection="0"/>
    <xf numFmtId="0" fontId="18" fillId="7" borderId="9" applyNumberFormat="0" applyAlignment="0" applyProtection="0"/>
    <xf numFmtId="0" fontId="19" fillId="0" borderId="10" applyNumberFormat="0" applyFill="0" applyAlignment="0" applyProtection="0"/>
    <xf numFmtId="0" fontId="43" fillId="0" borderId="0"/>
  </cellStyleXfs>
  <cellXfs count="312">
    <xf numFmtId="0" fontId="0" fillId="0" borderId="0" xfId="0"/>
    <xf numFmtId="0" fontId="21" fillId="0" borderId="0" xfId="0" applyFont="1" applyFill="1"/>
    <xf numFmtId="0" fontId="21" fillId="0" borderId="0" xfId="0" applyFont="1" applyFill="1" applyAlignment="1">
      <alignment wrapText="1"/>
    </xf>
    <xf numFmtId="0" fontId="21" fillId="0" borderId="0" xfId="0" applyFont="1" applyFill="1" applyAlignment="1">
      <alignment horizontal="center"/>
    </xf>
    <xf numFmtId="4" fontId="21" fillId="0" borderId="0" xfId="0" applyNumberFormat="1" applyFont="1" applyFill="1"/>
    <xf numFmtId="164" fontId="21" fillId="0" borderId="0" xfId="0" applyNumberFormat="1" applyFont="1" applyFill="1"/>
    <xf numFmtId="165" fontId="21" fillId="0" borderId="0" xfId="0" applyNumberFormat="1" applyFont="1" applyFill="1"/>
    <xf numFmtId="0" fontId="21" fillId="0" borderId="0" xfId="0" applyFont="1" applyFill="1" applyAlignment="1">
      <alignment horizontal="left" vertical="top"/>
    </xf>
    <xf numFmtId="4" fontId="21" fillId="0" borderId="0" xfId="0" applyNumberFormat="1" applyFont="1" applyFill="1" applyAlignment="1">
      <alignment horizontal="center"/>
    </xf>
    <xf numFmtId="164" fontId="21" fillId="0" borderId="0" xfId="0" applyNumberFormat="1" applyFont="1" applyFill="1" applyAlignment="1">
      <alignment horizontal="center" wrapText="1"/>
    </xf>
    <xf numFmtId="165" fontId="21" fillId="0" borderId="0" xfId="0" applyNumberFormat="1" applyFont="1" applyFill="1" applyAlignment="1">
      <alignment horizontal="center"/>
    </xf>
    <xf numFmtId="0" fontId="23" fillId="0" borderId="0" xfId="0" applyFont="1" applyFill="1"/>
    <xf numFmtId="0" fontId="25" fillId="0" borderId="0" xfId="0" applyFont="1" applyFill="1"/>
    <xf numFmtId="0" fontId="21" fillId="0" borderId="0" xfId="0" applyNumberFormat="1" applyFont="1" applyFill="1" applyAlignment="1">
      <alignment vertical="top" wrapText="1"/>
    </xf>
    <xf numFmtId="0" fontId="20" fillId="0" borderId="0" xfId="0" applyNumberFormat="1" applyFont="1" applyFill="1" applyBorder="1" applyAlignment="1">
      <alignment vertical="top" wrapText="1"/>
    </xf>
    <xf numFmtId="0" fontId="20" fillId="0" borderId="0" xfId="0" applyFont="1" applyFill="1" applyBorder="1" applyAlignment="1">
      <alignment horizontal="center"/>
    </xf>
    <xf numFmtId="0" fontId="21" fillId="0" borderId="0" xfId="0" applyFont="1" applyFill="1" applyBorder="1"/>
    <xf numFmtId="4" fontId="20" fillId="0" borderId="0" xfId="0" applyNumberFormat="1" applyFont="1" applyFill="1" applyBorder="1"/>
    <xf numFmtId="164" fontId="20" fillId="0" borderId="0" xfId="0" applyNumberFormat="1" applyFont="1" applyFill="1" applyBorder="1"/>
    <xf numFmtId="165" fontId="20" fillId="0" borderId="0" xfId="0" applyNumberFormat="1" applyFont="1" applyFill="1" applyBorder="1"/>
    <xf numFmtId="0" fontId="20" fillId="0" borderId="0" xfId="2" applyNumberFormat="1" applyFont="1" applyFill="1" applyBorder="1" applyAlignment="1">
      <alignment vertical="top" wrapText="1"/>
    </xf>
    <xf numFmtId="0" fontId="26" fillId="0" borderId="0" xfId="0" applyFont="1" applyFill="1"/>
    <xf numFmtId="0" fontId="26" fillId="0" borderId="0" xfId="0" applyFont="1" applyFill="1" applyBorder="1"/>
    <xf numFmtId="0" fontId="21" fillId="0" borderId="0" xfId="0" applyFont="1" applyFill="1" applyBorder="1" applyAlignment="1">
      <alignment horizontal="center"/>
    </xf>
    <xf numFmtId="4" fontId="21" fillId="0" borderId="0" xfId="0" applyNumberFormat="1" applyFont="1" applyFill="1" applyBorder="1"/>
    <xf numFmtId="164" fontId="21" fillId="0" borderId="0" xfId="0" applyNumberFormat="1" applyFont="1" applyFill="1" applyBorder="1"/>
    <xf numFmtId="165" fontId="21" fillId="0" borderId="0" xfId="0" applyNumberFormat="1" applyFont="1" applyFill="1" applyBorder="1"/>
    <xf numFmtId="0" fontId="21" fillId="0" borderId="0" xfId="0" applyFont="1" applyFill="1" applyBorder="1" applyAlignment="1">
      <alignment horizontal="left" vertical="top"/>
    </xf>
    <xf numFmtId="0" fontId="21" fillId="0" borderId="0" xfId="0" applyFont="1" applyFill="1" applyBorder="1" applyAlignment="1">
      <alignment wrapText="1"/>
    </xf>
    <xf numFmtId="0" fontId="25" fillId="0" borderId="0" xfId="0" applyFont="1" applyFill="1" applyBorder="1"/>
    <xf numFmtId="0" fontId="23" fillId="0" borderId="0" xfId="0" applyFont="1" applyFill="1" applyBorder="1"/>
    <xf numFmtId="0" fontId="20" fillId="0" borderId="0" xfId="0" applyFont="1" applyFill="1" applyBorder="1" applyAlignment="1">
      <alignment horizontal="left" vertical="top"/>
    </xf>
    <xf numFmtId="167" fontId="20" fillId="0" borderId="0" xfId="2" applyNumberFormat="1" applyFont="1" applyFill="1" applyBorder="1" applyAlignment="1">
      <alignment horizontal="left" vertical="top"/>
    </xf>
    <xf numFmtId="0" fontId="30" fillId="0" borderId="0" xfId="0" applyFont="1" applyFill="1"/>
    <xf numFmtId="0" fontId="33" fillId="0" borderId="0" xfId="0" applyFont="1" applyFill="1"/>
    <xf numFmtId="0" fontId="31" fillId="0" borderId="0" xfId="0" applyFont="1" applyFill="1"/>
    <xf numFmtId="0" fontId="35" fillId="0" borderId="0" xfId="0" applyNumberFormat="1" applyFont="1" applyFill="1" applyAlignment="1">
      <alignment vertical="top" wrapText="1"/>
    </xf>
    <xf numFmtId="0" fontId="24" fillId="0" borderId="0" xfId="0" applyFont="1" applyFill="1" applyAlignment="1">
      <alignment horizontal="left" vertical="top"/>
    </xf>
    <xf numFmtId="4" fontId="26" fillId="0" borderId="0" xfId="0" applyNumberFormat="1" applyFont="1" applyFill="1" applyAlignment="1">
      <alignment horizontal="center"/>
    </xf>
    <xf numFmtId="4" fontId="26" fillId="0" borderId="0" xfId="0" applyNumberFormat="1" applyFont="1" applyFill="1"/>
    <xf numFmtId="164" fontId="26" fillId="0" borderId="0" xfId="0" applyNumberFormat="1" applyFont="1" applyFill="1"/>
    <xf numFmtId="165" fontId="26" fillId="0" borderId="0" xfId="0" applyNumberFormat="1" applyFont="1" applyFill="1"/>
    <xf numFmtId="0" fontId="37" fillId="0" borderId="0" xfId="0" applyNumberFormat="1" applyFont="1" applyFill="1" applyAlignment="1">
      <alignment horizontal="left" vertical="top" wrapText="1"/>
    </xf>
    <xf numFmtId="0" fontId="38" fillId="0" borderId="0" xfId="0" applyFont="1" applyFill="1"/>
    <xf numFmtId="4" fontId="34" fillId="24" borderId="0" xfId="0" applyNumberFormat="1" applyFont="1" applyFill="1" applyAlignment="1">
      <alignment horizontal="center"/>
    </xf>
    <xf numFmtId="4" fontId="34" fillId="24" borderId="0" xfId="0" applyNumberFormat="1" applyFont="1" applyFill="1"/>
    <xf numFmtId="164" fontId="34" fillId="24" borderId="0" xfId="0" applyNumberFormat="1" applyFont="1" applyFill="1"/>
    <xf numFmtId="165" fontId="34" fillId="24" borderId="0" xfId="0" applyNumberFormat="1" applyFont="1" applyFill="1"/>
    <xf numFmtId="0" fontId="39" fillId="0" borderId="0" xfId="0" applyNumberFormat="1" applyFont="1" applyFill="1" applyBorder="1" applyAlignment="1">
      <alignment vertical="top" wrapText="1"/>
    </xf>
    <xf numFmtId="0" fontId="39" fillId="0" borderId="0" xfId="0" applyFont="1" applyFill="1" applyBorder="1" applyAlignment="1">
      <alignment horizontal="center"/>
    </xf>
    <xf numFmtId="4" fontId="39" fillId="0" borderId="0" xfId="0" applyNumberFormat="1" applyFont="1" applyFill="1" applyBorder="1"/>
    <xf numFmtId="164" fontId="39" fillId="0" borderId="0" xfId="0" applyNumberFormat="1" applyFont="1" applyFill="1" applyBorder="1"/>
    <xf numFmtId="165" fontId="39" fillId="0" borderId="0" xfId="0" applyNumberFormat="1" applyFont="1" applyFill="1" applyBorder="1"/>
    <xf numFmtId="0" fontId="30" fillId="0" borderId="0" xfId="0" applyFont="1" applyFill="1" applyBorder="1"/>
    <xf numFmtId="0" fontId="39" fillId="24" borderId="0" xfId="0" applyNumberFormat="1" applyFont="1" applyFill="1" applyAlignment="1">
      <alignment vertical="top" wrapText="1"/>
    </xf>
    <xf numFmtId="0" fontId="41" fillId="0" borderId="0" xfId="0" applyNumberFormat="1" applyFont="1" applyFill="1" applyAlignment="1">
      <alignment vertical="top" wrapText="1"/>
    </xf>
    <xf numFmtId="4" fontId="27" fillId="0" borderId="0" xfId="0" applyNumberFormat="1" applyFont="1" applyFill="1" applyAlignment="1">
      <alignment horizontal="center"/>
    </xf>
    <xf numFmtId="4" fontId="27" fillId="0" borderId="0" xfId="0" applyNumberFormat="1" applyFont="1" applyFill="1"/>
    <xf numFmtId="164" fontId="27" fillId="0" borderId="0" xfId="0" applyNumberFormat="1" applyFont="1" applyFill="1"/>
    <xf numFmtId="165" fontId="27" fillId="0" borderId="0" xfId="0" applyNumberFormat="1" applyFont="1" applyFill="1"/>
    <xf numFmtId="0" fontId="39" fillId="24" borderId="11" xfId="0" applyNumberFormat="1" applyFont="1" applyFill="1" applyBorder="1" applyAlignment="1">
      <alignment vertical="top" wrapText="1"/>
    </xf>
    <xf numFmtId="4" fontId="34" fillId="24" borderId="11" xfId="0" applyNumberFormat="1" applyFont="1" applyFill="1" applyBorder="1" applyAlignment="1">
      <alignment horizontal="center"/>
    </xf>
    <xf numFmtId="4" fontId="34" fillId="24" borderId="11" xfId="0" applyNumberFormat="1" applyFont="1" applyFill="1" applyBorder="1"/>
    <xf numFmtId="164" fontId="34" fillId="24" borderId="11" xfId="0" applyNumberFormat="1" applyFont="1" applyFill="1" applyBorder="1"/>
    <xf numFmtId="0" fontId="20" fillId="0" borderId="12" xfId="0" applyNumberFormat="1" applyFont="1" applyFill="1" applyBorder="1" applyAlignment="1">
      <alignment vertical="top" wrapText="1"/>
    </xf>
    <xf numFmtId="0" fontId="20" fillId="0" borderId="12" xfId="0" applyFont="1" applyFill="1" applyBorder="1" applyAlignment="1">
      <alignment horizontal="center"/>
    </xf>
    <xf numFmtId="4" fontId="20" fillId="0" borderId="12" xfId="0" applyNumberFormat="1" applyFont="1" applyFill="1" applyBorder="1"/>
    <xf numFmtId="164" fontId="20" fillId="0" borderId="12" xfId="0" applyNumberFormat="1" applyFont="1" applyFill="1" applyBorder="1"/>
    <xf numFmtId="165" fontId="20" fillId="0" borderId="12" xfId="0" applyNumberFormat="1" applyFont="1" applyFill="1" applyBorder="1"/>
    <xf numFmtId="164" fontId="25" fillId="0" borderId="0" xfId="0" applyNumberFormat="1" applyFont="1" applyFill="1" applyBorder="1"/>
    <xf numFmtId="165" fontId="25" fillId="0" borderId="0" xfId="0" applyNumberFormat="1" applyFont="1" applyFill="1" applyBorder="1"/>
    <xf numFmtId="164" fontId="38" fillId="24" borderId="0" xfId="0" applyNumberFormat="1" applyFont="1" applyFill="1"/>
    <xf numFmtId="164" fontId="38" fillId="24" borderId="11" xfId="0" applyNumberFormat="1" applyFont="1" applyFill="1" applyBorder="1"/>
    <xf numFmtId="0" fontId="20" fillId="24" borderId="0" xfId="0" applyFont="1" applyFill="1" applyAlignment="1">
      <alignment horizontal="left" vertical="top"/>
    </xf>
    <xf numFmtId="0" fontId="20" fillId="24" borderId="11" xfId="0" applyFont="1" applyFill="1" applyBorder="1" applyAlignment="1">
      <alignment horizontal="left" vertical="top"/>
    </xf>
    <xf numFmtId="0" fontId="44" fillId="0" borderId="0" xfId="0" applyFont="1" applyFill="1" applyBorder="1" applyAlignment="1">
      <alignment horizontal="left" vertical="top"/>
    </xf>
    <xf numFmtId="0" fontId="45" fillId="0" borderId="0" xfId="0" applyFont="1" applyFill="1" applyBorder="1" applyAlignment="1">
      <alignment horizontal="center"/>
    </xf>
    <xf numFmtId="4" fontId="45" fillId="0" borderId="0" xfId="0" applyNumberFormat="1" applyFont="1" applyFill="1" applyBorder="1"/>
    <xf numFmtId="164" fontId="45" fillId="0" borderId="0" xfId="0" applyNumberFormat="1" applyFont="1" applyFill="1" applyBorder="1"/>
    <xf numFmtId="165" fontId="45" fillId="0" borderId="0" xfId="0" applyNumberFormat="1" applyFont="1" applyFill="1" applyBorder="1"/>
    <xf numFmtId="0" fontId="46" fillId="0" borderId="0" xfId="0" applyFont="1" applyFill="1"/>
    <xf numFmtId="0" fontId="45" fillId="0" borderId="0" xfId="0" applyFont="1" applyFill="1"/>
    <xf numFmtId="0" fontId="44" fillId="0" borderId="0" xfId="0" applyNumberFormat="1" applyFont="1" applyFill="1" applyAlignment="1">
      <alignment vertical="top"/>
    </xf>
    <xf numFmtId="0" fontId="21" fillId="0" borderId="0" xfId="0" applyFont="1" applyFill="1" applyBorder="1" applyAlignment="1">
      <alignment vertical="top"/>
    </xf>
    <xf numFmtId="0" fontId="47" fillId="0" borderId="0" xfId="0" applyNumberFormat="1" applyFont="1" applyFill="1" applyAlignment="1">
      <alignment vertical="top"/>
    </xf>
    <xf numFmtId="4" fontId="33" fillId="0" borderId="0" xfId="0" applyNumberFormat="1" applyFont="1" applyFill="1" applyAlignment="1">
      <alignment horizontal="center"/>
    </xf>
    <xf numFmtId="4" fontId="33" fillId="0" borderId="0" xfId="0" applyNumberFormat="1" applyFont="1" applyFill="1"/>
    <xf numFmtId="164" fontId="33" fillId="0" borderId="0" xfId="0" applyNumberFormat="1" applyFont="1" applyFill="1"/>
    <xf numFmtId="165" fontId="33" fillId="0" borderId="0" xfId="0" applyNumberFormat="1" applyFont="1" applyFill="1"/>
    <xf numFmtId="0" fontId="35" fillId="24" borderId="0" xfId="0" applyNumberFormat="1" applyFont="1" applyFill="1" applyBorder="1" applyAlignment="1">
      <alignment vertical="top" wrapText="1"/>
    </xf>
    <xf numFmtId="0" fontId="42" fillId="24" borderId="0" xfId="0" applyFont="1" applyFill="1" applyBorder="1" applyAlignment="1">
      <alignment horizontal="left" vertical="top"/>
    </xf>
    <xf numFmtId="4" fontId="34" fillId="24" borderId="0" xfId="0" applyNumberFormat="1" applyFont="1" applyFill="1" applyBorder="1" applyAlignment="1">
      <alignment horizontal="center"/>
    </xf>
    <xf numFmtId="4" fontId="34" fillId="24" borderId="0" xfId="0" applyNumberFormat="1" applyFont="1" applyFill="1" applyBorder="1"/>
    <xf numFmtId="164" fontId="34" fillId="24" borderId="0" xfId="0" applyNumberFormat="1" applyFont="1" applyFill="1" applyBorder="1"/>
    <xf numFmtId="165" fontId="34" fillId="24" borderId="0" xfId="0" applyNumberFormat="1" applyFont="1" applyFill="1" applyBorder="1"/>
    <xf numFmtId="0" fontId="39" fillId="0" borderId="1" xfId="0" applyNumberFormat="1" applyFont="1" applyFill="1" applyBorder="1" applyAlignment="1">
      <alignment vertical="top" wrapText="1"/>
    </xf>
    <xf numFmtId="0" fontId="39" fillId="0" borderId="1" xfId="0" applyFont="1" applyFill="1" applyBorder="1" applyAlignment="1">
      <alignment horizontal="center"/>
    </xf>
    <xf numFmtId="4" fontId="39" fillId="0" borderId="1" xfId="0" applyNumberFormat="1" applyFont="1" applyFill="1" applyBorder="1"/>
    <xf numFmtId="164" fontId="39" fillId="0" borderId="1" xfId="0" applyNumberFormat="1" applyFont="1" applyFill="1" applyBorder="1"/>
    <xf numFmtId="165" fontId="39" fillId="0" borderId="1" xfId="0" applyNumberFormat="1" applyFont="1" applyFill="1" applyBorder="1"/>
    <xf numFmtId="0" fontId="25" fillId="0" borderId="0" xfId="0" applyFont="1" applyFill="1" applyBorder="1" applyAlignment="1">
      <alignment horizontal="left" vertical="top"/>
    </xf>
    <xf numFmtId="0" fontId="25" fillId="0" borderId="0" xfId="0" applyNumberFormat="1" applyFont="1" applyFill="1" applyBorder="1" applyAlignment="1">
      <alignment vertical="top" wrapText="1"/>
    </xf>
    <xf numFmtId="0" fontId="25" fillId="0" borderId="0" xfId="0" applyFont="1" applyFill="1" applyBorder="1" applyAlignment="1">
      <alignment horizontal="center"/>
    </xf>
    <xf numFmtId="4" fontId="25" fillId="0" borderId="0" xfId="0" applyNumberFormat="1" applyFont="1" applyFill="1" applyBorder="1"/>
    <xf numFmtId="0" fontId="25" fillId="0" borderId="0" xfId="0" applyFont="1" applyFill="1" applyBorder="1" applyAlignment="1">
      <alignment vertical="top" wrapText="1"/>
    </xf>
    <xf numFmtId="167" fontId="25" fillId="0" borderId="0" xfId="2" applyNumberFormat="1" applyFont="1" applyFill="1" applyBorder="1" applyAlignment="1">
      <alignment horizontal="left" vertical="top"/>
    </xf>
    <xf numFmtId="0" fontId="25" fillId="0" borderId="0" xfId="2" applyNumberFormat="1" applyFont="1" applyFill="1" applyBorder="1" applyAlignment="1">
      <alignment vertical="top" wrapText="1"/>
    </xf>
    <xf numFmtId="167" fontId="25" fillId="0" borderId="0" xfId="0" applyNumberFormat="1" applyFont="1" applyFill="1" applyBorder="1" applyAlignment="1">
      <alignment horizontal="left" vertical="top"/>
    </xf>
    <xf numFmtId="0" fontId="25" fillId="0" borderId="0" xfId="0" applyFont="1" applyFill="1" applyBorder="1" applyAlignment="1">
      <alignment vertical="top"/>
    </xf>
    <xf numFmtId="0" fontId="25" fillId="0" borderId="0" xfId="2" applyNumberFormat="1" applyFont="1" applyFill="1" applyBorder="1" applyAlignment="1">
      <alignment vertical="top"/>
    </xf>
    <xf numFmtId="0" fontId="26" fillId="0" borderId="0" xfId="0" applyFont="1" applyFill="1" applyProtection="1"/>
    <xf numFmtId="0" fontId="21" fillId="0" borderId="0" xfId="0" applyFont="1" applyFill="1" applyProtection="1"/>
    <xf numFmtId="0" fontId="26" fillId="0" borderId="0" xfId="0" applyFont="1" applyFill="1" applyAlignment="1" applyProtection="1">
      <alignment horizontal="left" vertical="top"/>
    </xf>
    <xf numFmtId="0" fontId="37" fillId="0" borderId="0" xfId="0" applyNumberFormat="1" applyFont="1" applyFill="1" applyAlignment="1" applyProtection="1">
      <alignment horizontal="left" vertical="top" wrapText="1"/>
    </xf>
    <xf numFmtId="0" fontId="49" fillId="24" borderId="0" xfId="0" applyFont="1" applyFill="1" applyAlignment="1" applyProtection="1">
      <alignment horizontal="left" vertical="top"/>
    </xf>
    <xf numFmtId="0" fontId="35" fillId="24" borderId="0" xfId="0" applyNumberFormat="1" applyFont="1" applyFill="1" applyAlignment="1" applyProtection="1">
      <alignment vertical="top" wrapText="1"/>
    </xf>
    <xf numFmtId="0" fontId="30" fillId="0" borderId="0" xfId="0" applyFont="1" applyFill="1" applyProtection="1"/>
    <xf numFmtId="0" fontId="36" fillId="0" borderId="0" xfId="0" applyNumberFormat="1" applyFont="1" applyFill="1" applyAlignment="1" applyProtection="1">
      <alignment vertical="top" wrapText="1"/>
    </xf>
    <xf numFmtId="0" fontId="21" fillId="0" borderId="0" xfId="0" applyFont="1" applyFill="1" applyAlignment="1" applyProtection="1">
      <alignment horizontal="left" vertical="top"/>
    </xf>
    <xf numFmtId="0" fontId="21" fillId="0" borderId="0" xfId="0" applyFont="1" applyFill="1" applyAlignment="1" applyProtection="1">
      <alignment wrapText="1"/>
    </xf>
    <xf numFmtId="165" fontId="21" fillId="0" borderId="0" xfId="0" applyNumberFormat="1" applyFont="1" applyFill="1" applyProtection="1"/>
    <xf numFmtId="0" fontId="22" fillId="0" borderId="0" xfId="0" applyFont="1" applyFill="1" applyAlignment="1" applyProtection="1">
      <alignment horizontal="left" vertical="top"/>
    </xf>
    <xf numFmtId="0" fontId="20" fillId="0" borderId="0" xfId="0" applyNumberFormat="1" applyFont="1" applyFill="1" applyAlignment="1" applyProtection="1">
      <alignment vertical="top" wrapText="1"/>
    </xf>
    <xf numFmtId="0" fontId="23" fillId="0" borderId="0" xfId="0" applyFont="1" applyFill="1" applyProtection="1"/>
    <xf numFmtId="0" fontId="24" fillId="0" borderId="0" xfId="0" applyNumberFormat="1" applyFont="1" applyFill="1" applyAlignment="1" applyProtection="1">
      <alignment vertical="top" wrapText="1"/>
    </xf>
    <xf numFmtId="0" fontId="22" fillId="0" borderId="0" xfId="0" applyFont="1" applyFill="1" applyProtection="1"/>
    <xf numFmtId="167" fontId="21" fillId="0" borderId="0" xfId="0" applyNumberFormat="1" applyFont="1" applyFill="1" applyAlignment="1" applyProtection="1">
      <alignment horizontal="left" vertical="top"/>
    </xf>
    <xf numFmtId="0" fontId="21" fillId="0" borderId="0" xfId="0" applyNumberFormat="1" applyFont="1" applyFill="1" applyAlignment="1" applyProtection="1">
      <alignment vertical="top" wrapText="1"/>
    </xf>
    <xf numFmtId="0" fontId="21" fillId="0" borderId="0" xfId="0" applyFont="1" applyFill="1" applyAlignment="1" applyProtection="1">
      <alignment vertical="top" wrapText="1"/>
    </xf>
    <xf numFmtId="0" fontId="20" fillId="0" borderId="1" xfId="0" applyNumberFormat="1" applyFont="1" applyFill="1" applyBorder="1" applyAlignment="1" applyProtection="1">
      <alignment vertical="top" wrapText="1"/>
    </xf>
    <xf numFmtId="0" fontId="20" fillId="0" borderId="0" xfId="0" applyFont="1" applyFill="1" applyAlignment="1" applyProtection="1">
      <alignment horizontal="left" vertical="top"/>
    </xf>
    <xf numFmtId="167" fontId="24" fillId="0" borderId="0" xfId="0" applyNumberFormat="1" applyFont="1" applyFill="1" applyAlignment="1" applyProtection="1">
      <alignment horizontal="left" vertical="top"/>
    </xf>
    <xf numFmtId="0" fontId="24" fillId="0" borderId="13" xfId="0" applyNumberFormat="1" applyFont="1" applyFill="1" applyBorder="1" applyAlignment="1" applyProtection="1">
      <alignment vertical="top" wrapText="1"/>
    </xf>
    <xf numFmtId="0" fontId="24" fillId="0" borderId="0" xfId="0" applyFont="1" applyFill="1" applyProtection="1"/>
    <xf numFmtId="0" fontId="27" fillId="0" borderId="0" xfId="0" applyFont="1" applyFill="1" applyProtection="1"/>
    <xf numFmtId="0" fontId="25" fillId="0" borderId="0" xfId="0" applyFont="1" applyFill="1" applyProtection="1"/>
    <xf numFmtId="0" fontId="24" fillId="0" borderId="15" xfId="0" applyFont="1" applyFill="1" applyBorder="1" applyAlignment="1" applyProtection="1">
      <alignment vertical="top" wrapText="1"/>
    </xf>
    <xf numFmtId="167" fontId="21" fillId="0" borderId="0" xfId="0" applyNumberFormat="1" applyFont="1" applyFill="1" applyBorder="1" applyAlignment="1" applyProtection="1">
      <alignment horizontal="left" vertical="top"/>
    </xf>
    <xf numFmtId="0" fontId="21" fillId="0" borderId="0" xfId="0" applyFont="1" applyFill="1" applyBorder="1" applyAlignment="1" applyProtection="1">
      <alignment vertical="top" wrapText="1"/>
    </xf>
    <xf numFmtId="0" fontId="26" fillId="0" borderId="0" xfId="0" applyFont="1" applyFill="1" applyBorder="1" applyProtection="1"/>
    <xf numFmtId="0" fontId="21" fillId="0" borderId="0" xfId="0" applyFont="1" applyFill="1" applyBorder="1" applyProtection="1"/>
    <xf numFmtId="0" fontId="21" fillId="0" borderId="13" xfId="0" applyNumberFormat="1" applyFont="1" applyFill="1" applyBorder="1" applyAlignment="1" applyProtection="1">
      <alignment vertical="top" wrapText="1"/>
    </xf>
    <xf numFmtId="0" fontId="24" fillId="0" borderId="0" xfId="0" applyNumberFormat="1" applyFont="1" applyFill="1" applyBorder="1" applyAlignment="1" applyProtection="1">
      <alignment vertical="top" wrapText="1"/>
    </xf>
    <xf numFmtId="0" fontId="24" fillId="0" borderId="13" xfId="0" applyFont="1" applyFill="1" applyBorder="1" applyAlignment="1" applyProtection="1">
      <alignment vertical="top" wrapText="1"/>
    </xf>
    <xf numFmtId="0" fontId="24" fillId="0" borderId="15" xfId="0" applyNumberFormat="1" applyFont="1" applyFill="1" applyBorder="1" applyAlignment="1" applyProtection="1">
      <alignment vertical="top" wrapText="1"/>
    </xf>
    <xf numFmtId="0" fontId="20" fillId="0" borderId="0" xfId="0" applyNumberFormat="1" applyFont="1" applyFill="1" applyBorder="1" applyAlignment="1" applyProtection="1">
      <alignment vertical="top" wrapText="1"/>
    </xf>
    <xf numFmtId="0" fontId="39" fillId="24" borderId="1" xfId="0" applyNumberFormat="1" applyFont="1" applyFill="1" applyBorder="1" applyAlignment="1" applyProtection="1">
      <alignment vertical="top" wrapText="1"/>
    </xf>
    <xf numFmtId="0" fontId="38" fillId="0" borderId="0" xfId="0" applyFont="1" applyFill="1" applyProtection="1"/>
    <xf numFmtId="0" fontId="20" fillId="0" borderId="0" xfId="0" applyFont="1" applyFill="1" applyAlignment="1" applyProtection="1">
      <alignment vertical="top" wrapText="1"/>
    </xf>
    <xf numFmtId="0" fontId="24" fillId="0" borderId="0" xfId="0" applyFont="1" applyFill="1" applyAlignment="1" applyProtection="1">
      <alignment horizontal="left" vertical="top"/>
    </xf>
    <xf numFmtId="0" fontId="24" fillId="0" borderId="0" xfId="0" applyFont="1" applyFill="1" applyAlignment="1" applyProtection="1">
      <alignment vertical="top" wrapText="1"/>
    </xf>
    <xf numFmtId="0" fontId="24" fillId="0" borderId="0" xfId="0" applyFont="1" applyFill="1" applyBorder="1" applyAlignment="1" applyProtection="1">
      <alignment vertical="top" wrapText="1"/>
    </xf>
    <xf numFmtId="0" fontId="21" fillId="0" borderId="0" xfId="0" applyNumberFormat="1" applyFont="1" applyFill="1" applyBorder="1" applyAlignment="1" applyProtection="1">
      <alignment vertical="top" wrapText="1"/>
    </xf>
    <xf numFmtId="167" fontId="21" fillId="0" borderId="0" xfId="2" applyNumberFormat="1" applyFont="1" applyFill="1" applyAlignment="1" applyProtection="1">
      <alignment horizontal="left" vertical="top"/>
    </xf>
    <xf numFmtId="0" fontId="20" fillId="0" borderId="0" xfId="2" applyNumberFormat="1" applyFont="1" applyFill="1" applyBorder="1" applyAlignment="1" applyProtection="1">
      <alignment vertical="top" wrapText="1"/>
    </xf>
    <xf numFmtId="168" fontId="20" fillId="0" borderId="0" xfId="2" applyNumberFormat="1" applyFont="1" applyFill="1" applyBorder="1" applyProtection="1"/>
    <xf numFmtId="167" fontId="22" fillId="0" borderId="0" xfId="2" applyNumberFormat="1" applyFont="1" applyFill="1" applyAlignment="1" applyProtection="1">
      <alignment horizontal="left" vertical="top"/>
    </xf>
    <xf numFmtId="168" fontId="21" fillId="0" borderId="0" xfId="2" applyNumberFormat="1" applyFont="1" applyFill="1" applyAlignment="1" applyProtection="1">
      <alignment horizontal="right"/>
    </xf>
    <xf numFmtId="0" fontId="21" fillId="0" borderId="0" xfId="2" applyNumberFormat="1" applyFont="1" applyFill="1" applyBorder="1" applyAlignment="1" applyProtection="1">
      <alignment vertical="top" wrapText="1"/>
    </xf>
    <xf numFmtId="0" fontId="24" fillId="0" borderId="0" xfId="2" applyNumberFormat="1" applyFont="1" applyFill="1" applyBorder="1" applyAlignment="1" applyProtection="1">
      <alignment vertical="top" wrapText="1"/>
    </xf>
    <xf numFmtId="167" fontId="20" fillId="0" borderId="0" xfId="2" applyNumberFormat="1" applyFont="1" applyFill="1" applyAlignment="1" applyProtection="1">
      <alignment horizontal="left" vertical="top"/>
    </xf>
    <xf numFmtId="0" fontId="20" fillId="0" borderId="1" xfId="2" applyNumberFormat="1" applyFont="1" applyFill="1" applyBorder="1" applyAlignment="1" applyProtection="1">
      <alignment vertical="top" wrapText="1"/>
    </xf>
    <xf numFmtId="167" fontId="20" fillId="0" borderId="0" xfId="2" applyNumberFormat="1" applyFont="1" applyFill="1" applyBorder="1" applyAlignment="1" applyProtection="1">
      <alignment horizontal="left" vertical="top"/>
    </xf>
    <xf numFmtId="168" fontId="21" fillId="0" borderId="0" xfId="2" applyNumberFormat="1" applyFont="1" applyFill="1" applyBorder="1" applyProtection="1"/>
    <xf numFmtId="167" fontId="22" fillId="0" borderId="0" xfId="0" applyNumberFormat="1" applyFont="1" applyFill="1" applyAlignment="1" applyProtection="1">
      <alignment horizontal="left" vertical="top"/>
    </xf>
    <xf numFmtId="0" fontId="26" fillId="0" borderId="0" xfId="0" applyFont="1" applyFill="1" applyAlignment="1" applyProtection="1">
      <alignment wrapText="1"/>
    </xf>
    <xf numFmtId="0" fontId="21" fillId="0" borderId="0" xfId="0" applyFont="1" applyFill="1" applyAlignment="1" applyProtection="1">
      <alignment horizontal="left"/>
    </xf>
    <xf numFmtId="0" fontId="33" fillId="0" borderId="0" xfId="0" applyFont="1" applyFill="1" applyProtection="1"/>
    <xf numFmtId="0" fontId="31" fillId="0" borderId="0" xfId="0" applyFont="1" applyFill="1" applyProtection="1"/>
    <xf numFmtId="0" fontId="26" fillId="0" borderId="0" xfId="0" applyFont="1" applyFill="1" applyAlignment="1" applyProtection="1"/>
    <xf numFmtId="0" fontId="21" fillId="0" borderId="0" xfId="0" applyFont="1" applyFill="1" applyAlignment="1" applyProtection="1"/>
    <xf numFmtId="0" fontId="32" fillId="0" borderId="14" xfId="0" applyFont="1" applyFill="1" applyBorder="1" applyAlignment="1">
      <alignment horizontal="left" vertical="top"/>
    </xf>
    <xf numFmtId="0" fontId="31" fillId="0" borderId="14" xfId="0" applyFont="1" applyFill="1" applyBorder="1" applyAlignment="1">
      <alignment wrapText="1"/>
    </xf>
    <xf numFmtId="0" fontId="31" fillId="0" borderId="14" xfId="0" applyFont="1" applyFill="1" applyBorder="1" applyAlignment="1">
      <alignment horizontal="center"/>
    </xf>
    <xf numFmtId="4" fontId="31" fillId="0" borderId="14" xfId="0" applyNumberFormat="1" applyFont="1" applyFill="1" applyBorder="1"/>
    <xf numFmtId="164" fontId="31" fillId="0" borderId="14" xfId="0" applyNumberFormat="1" applyFont="1" applyFill="1" applyBorder="1"/>
    <xf numFmtId="165" fontId="31" fillId="0" borderId="14" xfId="0" applyNumberFormat="1" applyFont="1" applyFill="1" applyBorder="1"/>
    <xf numFmtId="0" fontId="48" fillId="0" borderId="14" xfId="0" applyFont="1" applyFill="1" applyBorder="1" applyAlignment="1" applyProtection="1">
      <alignment horizontal="left" vertical="top"/>
    </xf>
    <xf numFmtId="0" fontId="21" fillId="0" borderId="14" xfId="0" applyFont="1" applyFill="1" applyBorder="1" applyAlignment="1" applyProtection="1">
      <alignment wrapText="1"/>
    </xf>
    <xf numFmtId="0" fontId="32" fillId="0" borderId="1" xfId="0" applyNumberFormat="1" applyFont="1" applyFill="1" applyBorder="1" applyAlignment="1" applyProtection="1">
      <alignment vertical="top" wrapText="1"/>
    </xf>
    <xf numFmtId="167" fontId="21" fillId="0" borderId="0" xfId="0" applyNumberFormat="1" applyFont="1" applyFill="1" applyAlignment="1">
      <alignment horizontal="left" vertical="top"/>
    </xf>
    <xf numFmtId="4" fontId="21" fillId="0" borderId="0" xfId="0" applyNumberFormat="1" applyFont="1" applyFill="1" applyAlignment="1" applyProtection="1">
      <alignment horizontal="right"/>
    </xf>
    <xf numFmtId="0" fontId="21" fillId="0" borderId="0" xfId="0" applyFont="1" applyFill="1" applyAlignment="1">
      <alignment vertical="top" wrapText="1"/>
    </xf>
    <xf numFmtId="49" fontId="50" fillId="0" borderId="0" xfId="0" applyNumberFormat="1" applyFont="1" applyFill="1" applyAlignment="1">
      <alignment horizontal="right"/>
    </xf>
    <xf numFmtId="0" fontId="50" fillId="0" borderId="0" xfId="0" applyFont="1" applyFill="1"/>
    <xf numFmtId="165" fontId="50" fillId="0" borderId="0" xfId="0" applyNumberFormat="1" applyFont="1" applyFill="1"/>
    <xf numFmtId="49" fontId="21" fillId="0" borderId="0" xfId="0" applyNumberFormat="1" applyFont="1" applyFill="1" applyAlignment="1">
      <alignment horizontal="right"/>
    </xf>
    <xf numFmtId="165" fontId="21" fillId="0" borderId="0" xfId="0" applyNumberFormat="1" applyFont="1" applyFill="1" applyAlignment="1"/>
    <xf numFmtId="0" fontId="21" fillId="0" borderId="0" xfId="0" applyFont="1" applyFill="1" applyAlignment="1"/>
    <xf numFmtId="165" fontId="50" fillId="0" borderId="0" xfId="0" applyNumberFormat="1" applyFont="1" applyFill="1" applyAlignment="1"/>
    <xf numFmtId="0" fontId="50" fillId="0" borderId="0" xfId="0" applyFont="1" applyFill="1" applyAlignment="1"/>
    <xf numFmtId="0" fontId="21" fillId="0" borderId="0" xfId="0" applyFont="1" applyFill="1" applyAlignment="1">
      <alignment vertical="top"/>
    </xf>
    <xf numFmtId="0" fontId="21" fillId="0" borderId="0" xfId="0" applyFont="1" applyFill="1" applyBorder="1" applyAlignment="1" applyProtection="1">
      <alignment horizontal="left" vertical="top" wrapText="1"/>
    </xf>
    <xf numFmtId="166" fontId="28" fillId="0" borderId="0" xfId="0" applyNumberFormat="1" applyFont="1" applyFill="1"/>
    <xf numFmtId="0" fontId="24" fillId="0" borderId="13" xfId="0" applyFont="1" applyFill="1" applyBorder="1" applyAlignment="1">
      <alignment vertical="top" wrapText="1"/>
    </xf>
    <xf numFmtId="0" fontId="21" fillId="0" borderId="0" xfId="1" applyNumberFormat="1" applyFont="1" applyFill="1" applyAlignment="1" applyProtection="1">
      <alignment vertical="top" wrapText="1"/>
    </xf>
    <xf numFmtId="0" fontId="24" fillId="0" borderId="0" xfId="0" applyFont="1" applyFill="1" applyAlignment="1">
      <alignment vertical="top" wrapText="1"/>
    </xf>
    <xf numFmtId="0" fontId="21" fillId="0" borderId="0" xfId="1" applyFont="1" applyFill="1" applyAlignment="1">
      <alignment vertical="top" wrapText="1"/>
    </xf>
    <xf numFmtId="164" fontId="50" fillId="0" borderId="0" xfId="0" applyNumberFormat="1" applyFont="1" applyFill="1"/>
    <xf numFmtId="0" fontId="21" fillId="0" borderId="0" xfId="2" applyNumberFormat="1" applyFont="1" applyFill="1" applyAlignment="1" applyProtection="1">
      <alignment vertical="top" wrapText="1"/>
    </xf>
    <xf numFmtId="0" fontId="21" fillId="0" borderId="0" xfId="2" applyFont="1" applyFill="1" applyProtection="1"/>
    <xf numFmtId="0" fontId="28" fillId="0" borderId="0" xfId="0" applyFont="1" applyFill="1" applyAlignment="1">
      <alignment vertical="top" wrapText="1"/>
    </xf>
    <xf numFmtId="0" fontId="51" fillId="0" borderId="0" xfId="2" applyFont="1" applyFill="1" applyAlignment="1">
      <alignment vertical="top" wrapText="1"/>
    </xf>
    <xf numFmtId="49" fontId="50" fillId="0" borderId="0" xfId="2" applyNumberFormat="1" applyFont="1" applyFill="1" applyAlignment="1">
      <alignment horizontal="right"/>
    </xf>
    <xf numFmtId="49" fontId="21" fillId="0" borderId="0" xfId="0" applyNumberFormat="1" applyFont="1" applyFill="1" applyAlignment="1" applyProtection="1">
      <alignment vertical="top" wrapText="1"/>
    </xf>
    <xf numFmtId="4" fontId="21" fillId="0" borderId="0" xfId="0" applyNumberFormat="1" applyFont="1" applyFill="1" applyAlignment="1">
      <alignment vertical="top" wrapText="1"/>
    </xf>
    <xf numFmtId="49" fontId="21" fillId="0" borderId="0" xfId="0" applyNumberFormat="1" applyFont="1" applyFill="1" applyAlignment="1">
      <alignment horizontal="right" wrapText="1"/>
    </xf>
    <xf numFmtId="49" fontId="50" fillId="0" borderId="0" xfId="0" applyNumberFormat="1" applyFont="1" applyFill="1" applyAlignment="1">
      <alignment horizontal="right" wrapText="1"/>
    </xf>
    <xf numFmtId="0" fontId="20" fillId="0" borderId="0" xfId="0" applyFont="1" applyFill="1" applyAlignment="1">
      <alignment horizontal="left" vertical="top"/>
    </xf>
    <xf numFmtId="0" fontId="20" fillId="0" borderId="0" xfId="0" applyFont="1" applyFill="1" applyAlignment="1">
      <alignment vertical="top" wrapText="1"/>
    </xf>
    <xf numFmtId="164" fontId="21" fillId="0" borderId="0" xfId="0" applyNumberFormat="1" applyFont="1" applyFill="1" applyAlignment="1" applyProtection="1">
      <alignment horizontal="right" wrapText="1"/>
    </xf>
    <xf numFmtId="165" fontId="21" fillId="0" borderId="14" xfId="0" applyNumberFormat="1" applyFont="1" applyFill="1" applyBorder="1" applyAlignment="1" applyProtection="1">
      <alignment horizontal="right"/>
    </xf>
    <xf numFmtId="165" fontId="26" fillId="0" borderId="0" xfId="0" applyNumberFormat="1" applyFont="1" applyFill="1" applyAlignment="1" applyProtection="1">
      <alignment horizontal="right"/>
    </xf>
    <xf numFmtId="165" fontId="34" fillId="24" borderId="0" xfId="0" applyNumberFormat="1" applyFont="1" applyFill="1" applyAlignment="1" applyProtection="1">
      <alignment horizontal="right"/>
    </xf>
    <xf numFmtId="165" fontId="21" fillId="0" borderId="0" xfId="0" applyNumberFormat="1" applyFont="1" applyFill="1" applyAlignment="1" applyProtection="1">
      <alignment horizontal="right"/>
    </xf>
    <xf numFmtId="165" fontId="22" fillId="0" borderId="0" xfId="0" applyNumberFormat="1" applyFont="1" applyFill="1" applyAlignment="1" applyProtection="1">
      <alignment horizontal="right"/>
    </xf>
    <xf numFmtId="165" fontId="24" fillId="0" borderId="0" xfId="0" applyNumberFormat="1" applyFont="1" applyFill="1" applyAlignment="1" applyProtection="1">
      <alignment horizontal="right"/>
    </xf>
    <xf numFmtId="164" fontId="21" fillId="0" borderId="0" xfId="0" applyNumberFormat="1" applyFont="1" applyFill="1" applyAlignment="1" applyProtection="1">
      <alignment horizontal="right"/>
    </xf>
    <xf numFmtId="164" fontId="21" fillId="0" borderId="0" xfId="0" applyNumberFormat="1" applyFont="1" applyFill="1" applyAlignment="1">
      <alignment horizontal="right"/>
    </xf>
    <xf numFmtId="164" fontId="20" fillId="0" borderId="1" xfId="0" applyNumberFormat="1" applyFont="1" applyFill="1" applyBorder="1" applyAlignment="1" applyProtection="1">
      <alignment horizontal="right"/>
    </xf>
    <xf numFmtId="0" fontId="24" fillId="0" borderId="0" xfId="0" applyFont="1" applyFill="1" applyAlignment="1" applyProtection="1">
      <alignment horizontal="right"/>
    </xf>
    <xf numFmtId="164" fontId="24" fillId="0" borderId="0" xfId="0" applyNumberFormat="1" applyFont="1" applyFill="1" applyAlignment="1" applyProtection="1">
      <alignment horizontal="right"/>
    </xf>
    <xf numFmtId="164" fontId="24" fillId="0" borderId="15" xfId="0" applyNumberFormat="1" applyFont="1" applyFill="1" applyBorder="1" applyAlignment="1" applyProtection="1">
      <alignment horizontal="right"/>
    </xf>
    <xf numFmtId="164" fontId="21" fillId="0" borderId="0" xfId="0" applyNumberFormat="1" applyFont="1" applyFill="1" applyBorder="1" applyAlignment="1" applyProtection="1">
      <alignment horizontal="right"/>
    </xf>
    <xf numFmtId="164" fontId="21" fillId="0" borderId="13" xfId="0" applyNumberFormat="1" applyFont="1" applyFill="1" applyBorder="1" applyAlignment="1" applyProtection="1">
      <alignment horizontal="right"/>
    </xf>
    <xf numFmtId="164" fontId="24" fillId="0" borderId="0" xfId="0" applyNumberFormat="1" applyFont="1" applyFill="1" applyBorder="1" applyAlignment="1" applyProtection="1">
      <alignment horizontal="right"/>
    </xf>
    <xf numFmtId="164" fontId="20" fillId="0" borderId="0" xfId="0" applyNumberFormat="1" applyFont="1" applyFill="1" applyBorder="1" applyAlignment="1" applyProtection="1">
      <alignment horizontal="right"/>
    </xf>
    <xf numFmtId="164" fontId="39" fillId="24" borderId="1" xfId="0" applyNumberFormat="1" applyFont="1" applyFill="1" applyBorder="1" applyAlignment="1" applyProtection="1">
      <alignment horizontal="right"/>
    </xf>
    <xf numFmtId="165" fontId="20" fillId="0" borderId="0" xfId="0" applyNumberFormat="1" applyFont="1" applyFill="1" applyBorder="1" applyAlignment="1" applyProtection="1">
      <alignment horizontal="right"/>
    </xf>
    <xf numFmtId="165" fontId="21" fillId="0" borderId="0" xfId="0" applyNumberFormat="1" applyFont="1" applyFill="1" applyBorder="1" applyAlignment="1" applyProtection="1">
      <alignment horizontal="right"/>
    </xf>
    <xf numFmtId="0" fontId="21" fillId="0" borderId="0" xfId="0" applyFont="1" applyFill="1" applyAlignment="1">
      <alignment horizontal="right"/>
    </xf>
    <xf numFmtId="164" fontId="21" fillId="0" borderId="0" xfId="2" applyNumberFormat="1" applyFont="1" applyFill="1" applyAlignment="1" applyProtection="1">
      <alignment horizontal="right" wrapText="1"/>
    </xf>
    <xf numFmtId="0" fontId="21" fillId="0" borderId="0" xfId="0" applyFont="1" applyFill="1" applyAlignment="1" applyProtection="1">
      <alignment horizontal="right"/>
    </xf>
    <xf numFmtId="164" fontId="21" fillId="0" borderId="0" xfId="2" applyNumberFormat="1" applyFont="1" applyFill="1" applyAlignment="1" applyProtection="1">
      <alignment horizontal="right"/>
    </xf>
    <xf numFmtId="164" fontId="20" fillId="0" borderId="1" xfId="2" applyNumberFormat="1" applyFont="1" applyFill="1" applyBorder="1" applyAlignment="1" applyProtection="1">
      <alignment horizontal="right"/>
    </xf>
    <xf numFmtId="165" fontId="20" fillId="0" borderId="0" xfId="2" applyNumberFormat="1" applyFont="1" applyFill="1" applyBorder="1" applyAlignment="1" applyProtection="1">
      <alignment horizontal="right"/>
    </xf>
    <xf numFmtId="165" fontId="21" fillId="0" borderId="0" xfId="0" applyNumberFormat="1" applyFont="1" applyFill="1" applyAlignment="1">
      <alignment horizontal="right"/>
    </xf>
    <xf numFmtId="164" fontId="21" fillId="0" borderId="0" xfId="2" applyNumberFormat="1" applyFont="1" applyFill="1" applyBorder="1" applyAlignment="1" applyProtection="1">
      <alignment horizontal="right" wrapText="1"/>
    </xf>
    <xf numFmtId="0" fontId="21" fillId="0" borderId="0" xfId="0" applyFont="1" applyFill="1" applyAlignment="1" applyProtection="1">
      <alignment horizontal="right" wrapText="1"/>
    </xf>
    <xf numFmtId="165" fontId="24" fillId="0" borderId="0" xfId="0" applyNumberFormat="1" applyFont="1" applyFill="1" applyBorder="1" applyAlignment="1" applyProtection="1">
      <alignment horizontal="right"/>
    </xf>
    <xf numFmtId="165" fontId="24" fillId="0" borderId="0" xfId="0" applyNumberFormat="1" applyFont="1" applyFill="1" applyAlignment="1">
      <alignment horizontal="right"/>
    </xf>
    <xf numFmtId="164" fontId="24" fillId="0" borderId="13" xfId="0" applyNumberFormat="1" applyFont="1" applyFill="1" applyBorder="1" applyAlignment="1" applyProtection="1">
      <alignment horizontal="right"/>
    </xf>
    <xf numFmtId="165" fontId="20" fillId="0" borderId="0" xfId="0" applyNumberFormat="1" applyFont="1" applyFill="1" applyAlignment="1">
      <alignment horizontal="right"/>
    </xf>
    <xf numFmtId="164" fontId="32" fillId="0" borderId="1" xfId="0" applyNumberFormat="1" applyFont="1" applyFill="1" applyBorder="1" applyAlignment="1" applyProtection="1">
      <alignment horizontal="right"/>
    </xf>
    <xf numFmtId="165" fontId="21" fillId="0" borderId="0" xfId="2" applyNumberFormat="1" applyFont="1" applyFill="1" applyAlignment="1" applyProtection="1">
      <alignment horizontal="right"/>
    </xf>
    <xf numFmtId="165" fontId="21" fillId="0" borderId="0" xfId="2" applyNumberFormat="1" applyFont="1" applyFill="1" applyBorder="1" applyAlignment="1" applyProtection="1">
      <alignment horizontal="right"/>
    </xf>
    <xf numFmtId="164" fontId="21" fillId="0" borderId="14" xfId="0" applyNumberFormat="1" applyFont="1" applyFill="1" applyBorder="1" applyAlignment="1" applyProtection="1">
      <alignment horizontal="right"/>
    </xf>
    <xf numFmtId="164" fontId="26" fillId="0" borderId="0" xfId="0" applyNumberFormat="1" applyFont="1" applyFill="1" applyAlignment="1" applyProtection="1">
      <alignment horizontal="right"/>
    </xf>
    <xf numFmtId="164" fontId="34" fillId="24" borderId="0" xfId="0" applyNumberFormat="1" applyFont="1" applyFill="1" applyAlignment="1" applyProtection="1">
      <alignment horizontal="right"/>
    </xf>
    <xf numFmtId="164" fontId="22" fillId="0" borderId="0" xfId="0" applyNumberFormat="1" applyFont="1" applyFill="1" applyAlignment="1" applyProtection="1">
      <alignment horizontal="right"/>
    </xf>
    <xf numFmtId="164" fontId="21" fillId="0" borderId="15" xfId="0" applyNumberFormat="1" applyFont="1" applyFill="1" applyBorder="1" applyAlignment="1" applyProtection="1">
      <alignment horizontal="right"/>
    </xf>
    <xf numFmtId="0" fontId="21" fillId="0" borderId="0" xfId="2" applyFont="1" applyFill="1" applyAlignment="1" applyProtection="1">
      <alignment horizontal="right"/>
    </xf>
    <xf numFmtId="164" fontId="20" fillId="0" borderId="0" xfId="2" applyNumberFormat="1" applyFont="1" applyFill="1" applyBorder="1" applyAlignment="1" applyProtection="1">
      <alignment horizontal="right"/>
    </xf>
    <xf numFmtId="164" fontId="24" fillId="0" borderId="0" xfId="0" applyNumberFormat="1" applyFont="1" applyFill="1" applyAlignment="1">
      <alignment horizontal="right"/>
    </xf>
    <xf numFmtId="164" fontId="20" fillId="0" borderId="0" xfId="0" applyNumberFormat="1" applyFont="1" applyFill="1" applyAlignment="1">
      <alignment horizontal="right"/>
    </xf>
    <xf numFmtId="4" fontId="21" fillId="0" borderId="14" xfId="0" applyNumberFormat="1" applyFont="1" applyFill="1" applyBorder="1" applyAlignment="1" applyProtection="1">
      <alignment horizontal="right"/>
    </xf>
    <xf numFmtId="4" fontId="26" fillId="0" borderId="0" xfId="0" applyNumberFormat="1" applyFont="1" applyFill="1" applyAlignment="1" applyProtection="1">
      <alignment horizontal="right"/>
    </xf>
    <xf numFmtId="4" fontId="34" fillId="24" borderId="0" xfId="0" applyNumberFormat="1" applyFont="1" applyFill="1" applyAlignment="1" applyProtection="1">
      <alignment horizontal="right"/>
    </xf>
    <xf numFmtId="4" fontId="22" fillId="0" borderId="0" xfId="0" applyNumberFormat="1" applyFont="1" applyFill="1" applyAlignment="1" applyProtection="1">
      <alignment horizontal="right"/>
    </xf>
    <xf numFmtId="4" fontId="21" fillId="0" borderId="0" xfId="0" applyNumberFormat="1" applyFont="1" applyFill="1" applyAlignment="1">
      <alignment horizontal="right"/>
    </xf>
    <xf numFmtId="4" fontId="20" fillId="0" borderId="1" xfId="0" applyNumberFormat="1" applyFont="1" applyFill="1" applyBorder="1" applyAlignment="1" applyProtection="1">
      <alignment horizontal="right"/>
    </xf>
    <xf numFmtId="4" fontId="24" fillId="0" borderId="0" xfId="0" applyNumberFormat="1" applyFont="1" applyFill="1" applyAlignment="1" applyProtection="1">
      <alignment horizontal="right"/>
    </xf>
    <xf numFmtId="4" fontId="21" fillId="0" borderId="15" xfId="0" applyNumberFormat="1" applyFont="1" applyFill="1" applyBorder="1" applyAlignment="1" applyProtection="1">
      <alignment horizontal="right"/>
    </xf>
    <xf numFmtId="4" fontId="21" fillId="0" borderId="0" xfId="0" applyNumberFormat="1" applyFont="1" applyFill="1" applyBorder="1" applyAlignment="1" applyProtection="1">
      <alignment horizontal="right"/>
    </xf>
    <xf numFmtId="4" fontId="21" fillId="0" borderId="13" xfId="0" applyNumberFormat="1" applyFont="1" applyFill="1" applyBorder="1" applyAlignment="1" applyProtection="1">
      <alignment horizontal="right"/>
    </xf>
    <xf numFmtId="4" fontId="24" fillId="0" borderId="0" xfId="0" applyNumberFormat="1" applyFont="1" applyFill="1" applyBorder="1" applyAlignment="1" applyProtection="1">
      <alignment horizontal="right"/>
    </xf>
    <xf numFmtId="4" fontId="20" fillId="0" borderId="0" xfId="0" applyNumberFormat="1" applyFont="1" applyFill="1" applyBorder="1" applyAlignment="1" applyProtection="1">
      <alignment horizontal="right"/>
    </xf>
    <xf numFmtId="4" fontId="39" fillId="24" borderId="1" xfId="0" applyNumberFormat="1" applyFont="1" applyFill="1" applyBorder="1" applyAlignment="1" applyProtection="1">
      <alignment horizontal="right"/>
    </xf>
    <xf numFmtId="4" fontId="28" fillId="0" borderId="0" xfId="0" applyNumberFormat="1" applyFont="1" applyFill="1" applyAlignment="1" applyProtection="1">
      <alignment horizontal="right" wrapText="1"/>
    </xf>
    <xf numFmtId="4" fontId="21" fillId="0" borderId="0" xfId="0" applyNumberFormat="1" applyFont="1" applyFill="1" applyAlignment="1" applyProtection="1">
      <alignment horizontal="right" wrapText="1"/>
    </xf>
    <xf numFmtId="4" fontId="21" fillId="0" borderId="0" xfId="2" applyNumberFormat="1" applyFont="1" applyFill="1" applyAlignment="1" applyProtection="1">
      <alignment horizontal="right"/>
    </xf>
    <xf numFmtId="4" fontId="20" fillId="0" borderId="1" xfId="2" applyNumberFormat="1" applyFont="1" applyFill="1" applyBorder="1" applyAlignment="1" applyProtection="1">
      <alignment horizontal="right"/>
    </xf>
    <xf numFmtId="4" fontId="20" fillId="0" borderId="0" xfId="2" applyNumberFormat="1" applyFont="1" applyFill="1" applyBorder="1" applyAlignment="1" applyProtection="1">
      <alignment horizontal="right"/>
    </xf>
    <xf numFmtId="4" fontId="21" fillId="0" borderId="0" xfId="2" applyNumberFormat="1" applyFont="1" applyFill="1" applyBorder="1" applyAlignment="1" applyProtection="1">
      <alignment horizontal="right"/>
    </xf>
    <xf numFmtId="4" fontId="24" fillId="0" borderId="0" xfId="0" applyNumberFormat="1" applyFont="1" applyFill="1" applyAlignment="1">
      <alignment horizontal="right"/>
    </xf>
    <xf numFmtId="4" fontId="24" fillId="0" borderId="13" xfId="0" applyNumberFormat="1" applyFont="1" applyFill="1" applyBorder="1" applyAlignment="1" applyProtection="1">
      <alignment horizontal="right"/>
    </xf>
    <xf numFmtId="4" fontId="28" fillId="0" borderId="0" xfId="0" applyNumberFormat="1" applyFont="1" applyFill="1" applyAlignment="1" applyProtection="1">
      <alignment horizontal="right"/>
    </xf>
    <xf numFmtId="4" fontId="20" fillId="0" borderId="0" xfId="0" applyNumberFormat="1" applyFont="1" applyFill="1" applyAlignment="1">
      <alignment horizontal="right"/>
    </xf>
    <xf numFmtId="4" fontId="32" fillId="0" borderId="1" xfId="0" applyNumberFormat="1" applyFont="1" applyFill="1" applyBorder="1" applyAlignment="1" applyProtection="1">
      <alignment horizontal="right"/>
    </xf>
    <xf numFmtId="166" fontId="24" fillId="0" borderId="0" xfId="0" applyNumberFormat="1" applyFont="1" applyFill="1" applyAlignment="1" applyProtection="1">
      <alignment horizontal="right"/>
    </xf>
    <xf numFmtId="166" fontId="21" fillId="0" borderId="0" xfId="0" applyNumberFormat="1" applyFont="1" applyFill="1" applyAlignment="1" applyProtection="1">
      <alignment horizontal="right"/>
    </xf>
    <xf numFmtId="166" fontId="21" fillId="0" borderId="0" xfId="0" applyNumberFormat="1" applyFont="1" applyFill="1" applyAlignment="1">
      <alignment horizontal="right"/>
    </xf>
    <xf numFmtId="165" fontId="20" fillId="0" borderId="1" xfId="0" applyNumberFormat="1" applyFont="1" applyFill="1" applyBorder="1" applyAlignment="1" applyProtection="1">
      <alignment horizontal="right"/>
    </xf>
    <xf numFmtId="166" fontId="24" fillId="0" borderId="15" xfId="0" applyNumberFormat="1" applyFont="1" applyFill="1" applyBorder="1" applyAlignment="1" applyProtection="1">
      <alignment horizontal="right"/>
    </xf>
    <xf numFmtId="166" fontId="21" fillId="0" borderId="0" xfId="0" applyNumberFormat="1" applyFont="1" applyFill="1" applyBorder="1" applyAlignment="1" applyProtection="1">
      <alignment horizontal="right"/>
    </xf>
    <xf numFmtId="166" fontId="21" fillId="0" borderId="13" xfId="0" applyNumberFormat="1" applyFont="1" applyFill="1" applyBorder="1" applyAlignment="1" applyProtection="1">
      <alignment horizontal="right"/>
    </xf>
    <xf numFmtId="166" fontId="21" fillId="0" borderId="15" xfId="0" applyNumberFormat="1" applyFont="1" applyFill="1" applyBorder="1" applyAlignment="1" applyProtection="1">
      <alignment horizontal="right"/>
    </xf>
    <xf numFmtId="165" fontId="39" fillId="24" borderId="1" xfId="0" applyNumberFormat="1" applyFont="1" applyFill="1" applyBorder="1" applyAlignment="1" applyProtection="1">
      <alignment horizontal="right"/>
    </xf>
    <xf numFmtId="166" fontId="21" fillId="0" borderId="0" xfId="0" applyNumberFormat="1" applyFont="1" applyFill="1" applyAlignment="1" applyProtection="1">
      <alignment horizontal="right" wrapText="1"/>
    </xf>
    <xf numFmtId="166" fontId="21" fillId="0" borderId="0" xfId="2" applyNumberFormat="1" applyFont="1" applyFill="1" applyAlignment="1" applyProtection="1">
      <alignment horizontal="right"/>
    </xf>
    <xf numFmtId="166" fontId="20" fillId="0" borderId="1" xfId="2" applyNumberFormat="1" applyFont="1" applyFill="1" applyBorder="1" applyAlignment="1" applyProtection="1">
      <alignment horizontal="right"/>
    </xf>
    <xf numFmtId="166" fontId="20" fillId="0" borderId="0" xfId="2" applyNumberFormat="1" applyFont="1" applyFill="1" applyBorder="1" applyAlignment="1" applyProtection="1">
      <alignment horizontal="right"/>
    </xf>
    <xf numFmtId="166" fontId="21" fillId="0" borderId="0" xfId="2" applyNumberFormat="1" applyFont="1" applyFill="1" applyBorder="1" applyAlignment="1" applyProtection="1">
      <alignment horizontal="right"/>
    </xf>
    <xf numFmtId="166" fontId="20" fillId="0" borderId="1" xfId="0" applyNumberFormat="1" applyFont="1" applyFill="1" applyBorder="1" applyAlignment="1" applyProtection="1">
      <alignment horizontal="right"/>
    </xf>
    <xf numFmtId="166" fontId="24" fillId="0" borderId="13" xfId="0" applyNumberFormat="1" applyFont="1" applyFill="1" applyBorder="1" applyAlignment="1" applyProtection="1">
      <alignment horizontal="right"/>
    </xf>
    <xf numFmtId="165" fontId="32" fillId="0" borderId="1" xfId="0" applyNumberFormat="1" applyFont="1" applyFill="1" applyBorder="1" applyAlignment="1" applyProtection="1">
      <alignment horizontal="right"/>
    </xf>
    <xf numFmtId="0" fontId="21" fillId="0" borderId="14" xfId="0" applyFont="1" applyFill="1" applyBorder="1" applyAlignment="1" applyProtection="1">
      <alignment horizontal="right"/>
    </xf>
    <xf numFmtId="0" fontId="20" fillId="0" borderId="1" xfId="0" applyFont="1" applyFill="1" applyBorder="1" applyAlignment="1" applyProtection="1">
      <alignment horizontal="right"/>
    </xf>
    <xf numFmtId="0" fontId="21" fillId="0" borderId="15" xfId="0" applyFont="1" applyFill="1" applyBorder="1" applyAlignment="1" applyProtection="1">
      <alignment horizontal="right"/>
    </xf>
    <xf numFmtId="0" fontId="21" fillId="0" borderId="0" xfId="0" applyFont="1" applyFill="1" applyBorder="1" applyAlignment="1" applyProtection="1">
      <alignment horizontal="right"/>
    </xf>
    <xf numFmtId="0" fontId="21" fillId="0" borderId="13" xfId="0" applyFont="1" applyFill="1" applyBorder="1" applyAlignment="1" applyProtection="1">
      <alignment horizontal="right"/>
    </xf>
    <xf numFmtId="0" fontId="24" fillId="0" borderId="0" xfId="0" applyFont="1" applyFill="1" applyBorder="1" applyAlignment="1" applyProtection="1">
      <alignment horizontal="right"/>
    </xf>
    <xf numFmtId="0" fontId="20" fillId="0" borderId="0" xfId="0" applyFont="1" applyFill="1" applyBorder="1" applyAlignment="1" applyProtection="1">
      <alignment horizontal="right"/>
    </xf>
    <xf numFmtId="0" fontId="39" fillId="24" borderId="1" xfId="0" applyFont="1" applyFill="1" applyBorder="1" applyAlignment="1" applyProtection="1">
      <alignment horizontal="right"/>
    </xf>
    <xf numFmtId="0" fontId="20" fillId="0" borderId="1" xfId="2" applyFont="1" applyFill="1" applyBorder="1" applyAlignment="1" applyProtection="1">
      <alignment horizontal="right"/>
    </xf>
    <xf numFmtId="0" fontId="20" fillId="0" borderId="0" xfId="2" applyFont="1" applyFill="1" applyBorder="1" applyAlignment="1" applyProtection="1">
      <alignment horizontal="right"/>
    </xf>
    <xf numFmtId="0" fontId="24" fillId="0" borderId="0" xfId="0" applyFont="1" applyFill="1" applyAlignment="1">
      <alignment horizontal="right"/>
    </xf>
    <xf numFmtId="0" fontId="24" fillId="0" borderId="13" xfId="0" applyFont="1" applyFill="1" applyBorder="1" applyAlignment="1" applyProtection="1">
      <alignment horizontal="right"/>
    </xf>
    <xf numFmtId="0" fontId="20" fillId="0" borderId="0" xfId="0" applyFont="1" applyFill="1" applyAlignment="1">
      <alignment horizontal="right"/>
    </xf>
    <xf numFmtId="0" fontId="32" fillId="0" borderId="1" xfId="0" applyFont="1" applyFill="1" applyBorder="1" applyAlignment="1" applyProtection="1">
      <alignment horizontal="right"/>
    </xf>
    <xf numFmtId="167" fontId="21" fillId="0" borderId="0" xfId="0" applyNumberFormat="1" applyFont="1" applyFill="1" applyAlignment="1">
      <alignment horizontal="left" vertical="top"/>
    </xf>
    <xf numFmtId="167" fontId="21" fillId="0" borderId="0" xfId="0" applyNumberFormat="1" applyFont="1" applyFill="1" applyAlignment="1">
      <alignment horizontal="left" vertical="top" wrapText="1"/>
    </xf>
  </cellXfs>
  <cellStyles count="45">
    <cellStyle name="20 % – Poudarek1" xfId="3" xr:uid="{00000000-0005-0000-0000-000000000000}"/>
    <cellStyle name="20 % – Poudarek2" xfId="4" xr:uid="{00000000-0005-0000-0000-000001000000}"/>
    <cellStyle name="20 % – Poudarek3" xfId="5" xr:uid="{00000000-0005-0000-0000-000002000000}"/>
    <cellStyle name="20 % – Poudarek4" xfId="6" xr:uid="{00000000-0005-0000-0000-000003000000}"/>
    <cellStyle name="20 % – Poudarek5" xfId="7" xr:uid="{00000000-0005-0000-0000-000004000000}"/>
    <cellStyle name="20 % – Poudarek6" xfId="8" xr:uid="{00000000-0005-0000-0000-000005000000}"/>
    <cellStyle name="40 % – Poudarek1" xfId="9" xr:uid="{00000000-0005-0000-0000-000006000000}"/>
    <cellStyle name="40 % – Poudarek2" xfId="10" xr:uid="{00000000-0005-0000-0000-000007000000}"/>
    <cellStyle name="40 % – Poudarek3" xfId="11" xr:uid="{00000000-0005-0000-0000-000008000000}"/>
    <cellStyle name="40 % – Poudarek4" xfId="12" xr:uid="{00000000-0005-0000-0000-000009000000}"/>
    <cellStyle name="40 % – Poudarek5" xfId="13" xr:uid="{00000000-0005-0000-0000-00000A000000}"/>
    <cellStyle name="40 % – Poudarek6" xfId="14" xr:uid="{00000000-0005-0000-0000-00000B000000}"/>
    <cellStyle name="60 % – Poudarek1" xfId="15" xr:uid="{00000000-0005-0000-0000-00000C000000}"/>
    <cellStyle name="60 % – Poudarek2" xfId="16" xr:uid="{00000000-0005-0000-0000-00000D000000}"/>
    <cellStyle name="60 % – Poudarek3" xfId="17" xr:uid="{00000000-0005-0000-0000-00000E000000}"/>
    <cellStyle name="60 % – Poudarek4" xfId="18" xr:uid="{00000000-0005-0000-0000-00000F000000}"/>
    <cellStyle name="60 % – Poudarek5" xfId="19" xr:uid="{00000000-0005-0000-0000-000010000000}"/>
    <cellStyle name="60 % – Poudarek6" xfId="20" xr:uid="{00000000-0005-0000-0000-000011000000}"/>
    <cellStyle name="Dobro" xfId="21" xr:uid="{00000000-0005-0000-0000-000012000000}"/>
    <cellStyle name="Izhod" xfId="22" xr:uid="{00000000-0005-0000-0000-000013000000}"/>
    <cellStyle name="Naslov" xfId="23" xr:uid="{00000000-0005-0000-0000-000014000000}"/>
    <cellStyle name="Naslov 1" xfId="24" xr:uid="{00000000-0005-0000-0000-000015000000}"/>
    <cellStyle name="Naslov 2" xfId="25" xr:uid="{00000000-0005-0000-0000-000016000000}"/>
    <cellStyle name="Naslov 3" xfId="26" xr:uid="{00000000-0005-0000-0000-000017000000}"/>
    <cellStyle name="Naslov 4" xfId="27" xr:uid="{00000000-0005-0000-0000-000018000000}"/>
    <cellStyle name="Navadno" xfId="0" builtinId="0"/>
    <cellStyle name="Navadno 2" xfId="44" xr:uid="{00000000-0005-0000-0000-00001A000000}"/>
    <cellStyle name="Nevtralno" xfId="28" xr:uid="{00000000-0005-0000-0000-00001B000000}"/>
    <cellStyle name="Normal 2" xfId="1" xr:uid="{00000000-0005-0000-0000-00001C000000}"/>
    <cellStyle name="Normal 3" xfId="2" xr:uid="{00000000-0005-0000-0000-00001D000000}"/>
    <cellStyle name="Opomba" xfId="29" xr:uid="{00000000-0005-0000-0000-00001E000000}"/>
    <cellStyle name="Opozorilo" xfId="30" xr:uid="{00000000-0005-0000-0000-00001F000000}"/>
    <cellStyle name="Pojasnjevalno besedilo" xfId="31" xr:uid="{00000000-0005-0000-0000-000020000000}"/>
    <cellStyle name="Poudarek1" xfId="32" xr:uid="{00000000-0005-0000-0000-000021000000}"/>
    <cellStyle name="Poudarek2" xfId="33" xr:uid="{00000000-0005-0000-0000-000022000000}"/>
    <cellStyle name="Poudarek3" xfId="34" xr:uid="{00000000-0005-0000-0000-000023000000}"/>
    <cellStyle name="Poudarek4" xfId="35" xr:uid="{00000000-0005-0000-0000-000024000000}"/>
    <cellStyle name="Poudarek5" xfId="36" xr:uid="{00000000-0005-0000-0000-000025000000}"/>
    <cellStyle name="Poudarek6" xfId="37" xr:uid="{00000000-0005-0000-0000-000026000000}"/>
    <cellStyle name="Povezana celica" xfId="38" xr:uid="{00000000-0005-0000-0000-000027000000}"/>
    <cellStyle name="Preveri celico" xfId="39" xr:uid="{00000000-0005-0000-0000-000028000000}"/>
    <cellStyle name="Računanje" xfId="40" xr:uid="{00000000-0005-0000-0000-000029000000}"/>
    <cellStyle name="Slabo" xfId="41" xr:uid="{00000000-0005-0000-0000-00002A000000}"/>
    <cellStyle name="Vnos" xfId="42" xr:uid="{00000000-0005-0000-0000-00002B000000}"/>
    <cellStyle name="Vsota" xfId="43" xr:uid="{00000000-0005-0000-0000-00002C000000}"/>
  </cellStyles>
  <dxfs count="0"/>
  <tableStyles count="0" defaultTableStyle="TableStyleMedium9" defaultPivotStyle="PivotStyleLight16"/>
  <colors>
    <mruColors>
      <color rgb="FFCCFFCC"/>
      <color rgb="FFE3FDCF"/>
      <color rgb="FFC9FAA4"/>
      <color rgb="FFDCF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showGridLines="0" view="pageLayout" zoomScale="120" zoomScaleNormal="118" zoomScaleSheetLayoutView="130" zoomScalePageLayoutView="120" workbookViewId="0"/>
  </sheetViews>
  <sheetFormatPr defaultColWidth="9.140625" defaultRowHeight="12.75" x14ac:dyDescent="0.2"/>
  <cols>
    <col min="1" max="1" width="4.140625" style="7" customWidth="1"/>
    <col min="2" max="2" width="37" style="13" customWidth="1"/>
    <col min="3" max="3" width="4.5703125" style="3" customWidth="1"/>
    <col min="4" max="4" width="7.28515625" style="4" customWidth="1"/>
    <col min="5" max="5" width="18.5703125" style="5" customWidth="1"/>
    <col min="6" max="6" width="11.85546875" style="6" customWidth="1"/>
    <col min="7" max="8" width="12.42578125" style="6" customWidth="1"/>
    <col min="9" max="9" width="0" style="21" hidden="1" customWidth="1"/>
    <col min="10" max="16384" width="9.140625" style="1"/>
  </cols>
  <sheetData>
    <row r="1" spans="1:9" s="35" customFormat="1" ht="21" thickBot="1" x14ac:dyDescent="0.35">
      <c r="A1" s="171" t="s">
        <v>192</v>
      </c>
      <c r="B1" s="172"/>
      <c r="C1" s="173"/>
      <c r="D1" s="174"/>
      <c r="E1" s="175"/>
      <c r="F1" s="176"/>
      <c r="G1" s="176"/>
      <c r="H1" s="176"/>
      <c r="I1" s="34"/>
    </row>
    <row r="2" spans="1:9" ht="15.75" x14ac:dyDescent="0.2">
      <c r="A2" s="31"/>
      <c r="B2" s="28"/>
      <c r="C2" s="23"/>
      <c r="D2" s="24"/>
      <c r="E2" s="25"/>
      <c r="F2" s="26"/>
      <c r="G2" s="26"/>
      <c r="H2" s="26"/>
    </row>
    <row r="3" spans="1:9" x14ac:dyDescent="0.2">
      <c r="A3" s="27" t="s">
        <v>254</v>
      </c>
      <c r="B3" s="27"/>
      <c r="C3" s="23"/>
      <c r="D3" s="24"/>
      <c r="E3" s="25"/>
      <c r="F3" s="26"/>
      <c r="G3" s="26"/>
      <c r="H3" s="26"/>
    </row>
    <row r="4" spans="1:9" ht="15" customHeight="1" x14ac:dyDescent="0.2">
      <c r="A4" s="27" t="s">
        <v>257</v>
      </c>
      <c r="B4" s="83"/>
      <c r="C4" s="23"/>
      <c r="D4" s="24"/>
      <c r="E4" s="25"/>
      <c r="F4" s="26"/>
      <c r="G4" s="26"/>
      <c r="H4" s="26"/>
    </row>
    <row r="5" spans="1:9" ht="15" customHeight="1" x14ac:dyDescent="0.2">
      <c r="A5" s="27" t="s">
        <v>255</v>
      </c>
      <c r="B5" s="83"/>
      <c r="C5" s="23"/>
      <c r="D5" s="24"/>
      <c r="E5" s="25"/>
      <c r="F5" s="26"/>
      <c r="G5" s="26"/>
      <c r="H5" s="26"/>
    </row>
    <row r="6" spans="1:9" ht="15" customHeight="1" x14ac:dyDescent="0.2">
      <c r="A6" s="27" t="s">
        <v>256</v>
      </c>
      <c r="B6" s="28"/>
      <c r="C6" s="23"/>
      <c r="D6" s="24"/>
      <c r="E6" s="25"/>
      <c r="F6" s="26"/>
      <c r="G6" s="26"/>
      <c r="H6" s="26"/>
    </row>
    <row r="7" spans="1:9" ht="15.75" x14ac:dyDescent="0.2">
      <c r="A7" s="31"/>
      <c r="B7" s="28"/>
      <c r="C7" s="23"/>
      <c r="D7" s="24"/>
      <c r="E7" s="25"/>
      <c r="F7" s="26"/>
      <c r="G7" s="26"/>
      <c r="H7" s="26"/>
    </row>
    <row r="8" spans="1:9" ht="15.75" x14ac:dyDescent="0.2">
      <c r="A8" s="31"/>
      <c r="B8" s="28"/>
      <c r="C8" s="23"/>
      <c r="D8" s="24"/>
      <c r="E8" s="25"/>
      <c r="F8" s="26"/>
      <c r="G8" s="26"/>
      <c r="H8" s="26"/>
    </row>
    <row r="9" spans="1:9" ht="15.75" x14ac:dyDescent="0.2">
      <c r="A9" s="31"/>
      <c r="B9" s="28"/>
      <c r="C9" s="23"/>
      <c r="D9" s="24"/>
      <c r="E9" s="25"/>
      <c r="F9" s="26"/>
      <c r="G9" s="26"/>
      <c r="H9" s="26"/>
    </row>
    <row r="10" spans="1:9" ht="15.75" x14ac:dyDescent="0.2">
      <c r="A10" s="31"/>
      <c r="B10" s="28"/>
      <c r="C10" s="23"/>
      <c r="D10" s="24"/>
      <c r="E10" s="25"/>
      <c r="F10" s="26"/>
      <c r="G10" s="26"/>
      <c r="H10" s="26"/>
    </row>
    <row r="11" spans="1:9" s="81" customFormat="1" ht="25.5" x14ac:dyDescent="0.35">
      <c r="A11" s="75"/>
      <c r="B11" s="82" t="s">
        <v>253</v>
      </c>
      <c r="C11" s="76"/>
      <c r="D11" s="77"/>
      <c r="E11" s="78"/>
      <c r="F11" s="79"/>
      <c r="G11" s="79"/>
      <c r="H11" s="79"/>
      <c r="I11" s="80"/>
    </row>
    <row r="12" spans="1:9" ht="15.75" x14ac:dyDescent="0.2">
      <c r="A12" s="31"/>
      <c r="B12" s="28"/>
      <c r="C12" s="23"/>
      <c r="D12" s="24"/>
      <c r="E12" s="25"/>
      <c r="F12" s="26"/>
      <c r="G12" s="26"/>
      <c r="H12" s="26"/>
    </row>
    <row r="13" spans="1:9" ht="15.75" x14ac:dyDescent="0.2">
      <c r="A13" s="31"/>
      <c r="B13" s="28"/>
      <c r="C13" s="23"/>
      <c r="D13" s="24"/>
      <c r="E13" s="25"/>
      <c r="F13" s="26"/>
      <c r="G13" s="26"/>
      <c r="H13" s="26"/>
    </row>
    <row r="14" spans="1:9" ht="15.75" x14ac:dyDescent="0.2">
      <c r="A14" s="31"/>
      <c r="B14" s="28"/>
      <c r="C14" s="23"/>
      <c r="D14" s="24"/>
      <c r="E14" s="25"/>
      <c r="F14" s="26"/>
      <c r="G14" s="26"/>
      <c r="H14" s="26"/>
    </row>
    <row r="15" spans="1:9" ht="15.75" x14ac:dyDescent="0.2">
      <c r="A15" s="31"/>
      <c r="B15" s="28"/>
      <c r="C15" s="23"/>
      <c r="D15" s="24"/>
      <c r="E15" s="25"/>
      <c r="F15" s="26"/>
      <c r="G15" s="26"/>
      <c r="H15" s="26"/>
    </row>
    <row r="16" spans="1:9" s="34" customFormat="1" ht="20.25" x14ac:dyDescent="0.3">
      <c r="A16" s="84" t="s">
        <v>81</v>
      </c>
      <c r="C16" s="85"/>
      <c r="D16" s="86"/>
      <c r="E16" s="87"/>
      <c r="F16" s="88"/>
      <c r="G16" s="88"/>
      <c r="H16" s="88"/>
    </row>
    <row r="17" spans="1:9" s="21" customFormat="1" ht="18" x14ac:dyDescent="0.2">
      <c r="A17" s="7"/>
      <c r="B17" s="36"/>
      <c r="C17" s="38"/>
      <c r="D17" s="39"/>
      <c r="E17" s="40"/>
      <c r="F17" s="41"/>
      <c r="G17" s="41"/>
      <c r="H17" s="41"/>
    </row>
    <row r="18" spans="1:9" s="21" customFormat="1" x14ac:dyDescent="0.2">
      <c r="A18" s="7"/>
      <c r="B18" s="42"/>
      <c r="C18" s="38"/>
      <c r="D18" s="39"/>
      <c r="E18" s="40"/>
      <c r="F18" s="10" t="s">
        <v>82</v>
      </c>
      <c r="G18" s="10"/>
      <c r="H18" s="9" t="s">
        <v>5</v>
      </c>
    </row>
    <row r="19" spans="1:9" s="33" customFormat="1" ht="18.75" x14ac:dyDescent="0.3">
      <c r="A19" s="73" t="s">
        <v>42</v>
      </c>
      <c r="B19" s="54" t="s">
        <v>44</v>
      </c>
      <c r="C19" s="44"/>
      <c r="D19" s="45"/>
      <c r="E19" s="46"/>
      <c r="F19" s="71">
        <f>'GOI dela za Trnovsko 4'!F133</f>
        <v>0</v>
      </c>
      <c r="G19" s="71"/>
      <c r="H19" s="71">
        <f>'GOI dela za Trnovsko 4'!H133</f>
        <v>0</v>
      </c>
    </row>
    <row r="20" spans="1:9" s="33" customFormat="1" ht="18.75" x14ac:dyDescent="0.3">
      <c r="A20" s="73" t="s">
        <v>43</v>
      </c>
      <c r="B20" s="54" t="s">
        <v>14</v>
      </c>
      <c r="C20" s="44"/>
      <c r="D20" s="45"/>
      <c r="E20" s="46"/>
      <c r="F20" s="71">
        <f>'GOI dela za Trnovsko 4'!F356</f>
        <v>0</v>
      </c>
      <c r="G20" s="71"/>
      <c r="H20" s="71">
        <f>'GOI dela za Trnovsko 4'!H356</f>
        <v>0</v>
      </c>
    </row>
    <row r="21" spans="1:9" s="33" customFormat="1" ht="17.25" customHeight="1" x14ac:dyDescent="0.3">
      <c r="A21" s="74" t="s">
        <v>56</v>
      </c>
      <c r="B21" s="60" t="s">
        <v>41</v>
      </c>
      <c r="C21" s="61"/>
      <c r="D21" s="62"/>
      <c r="E21" s="63"/>
      <c r="F21" s="72">
        <f>'GOI dela za Trnovsko 4'!F452</f>
        <v>0</v>
      </c>
      <c r="G21" s="72"/>
      <c r="H21" s="72">
        <f>'GOI dela za Trnovsko 4'!H452</f>
        <v>0</v>
      </c>
    </row>
    <row r="22" spans="1:9" s="43" customFormat="1" ht="18.75" thickBot="1" x14ac:dyDescent="0.3">
      <c r="A22" s="95"/>
      <c r="B22" s="95" t="str">
        <f>'GOI dela za Trnovsko 4'!B456</f>
        <v>Skupaj vsa dela:</v>
      </c>
      <c r="C22" s="96"/>
      <c r="D22" s="97"/>
      <c r="E22" s="98"/>
      <c r="F22" s="98">
        <f>'GOI dela za Trnovsko 4'!F456</f>
        <v>0</v>
      </c>
      <c r="G22" s="99"/>
      <c r="H22" s="98">
        <f>'GOI dela za Trnovsko 4'!H456</f>
        <v>0</v>
      </c>
      <c r="I22" s="33"/>
    </row>
    <row r="23" spans="1:9" s="43" customFormat="1" ht="18.75" thickTop="1" x14ac:dyDescent="0.25">
      <c r="A23" s="48"/>
      <c r="B23" s="48"/>
      <c r="C23" s="49"/>
      <c r="D23" s="50"/>
      <c r="E23" s="51"/>
      <c r="F23" s="51"/>
      <c r="G23" s="52"/>
      <c r="H23" s="51"/>
      <c r="I23" s="33"/>
    </row>
    <row r="24" spans="1:9" x14ac:dyDescent="0.2">
      <c r="B24" s="2"/>
      <c r="C24" s="8"/>
      <c r="D24" s="8"/>
      <c r="E24" s="9"/>
      <c r="F24" s="1"/>
      <c r="G24" s="1"/>
      <c r="H24" s="1"/>
    </row>
    <row r="25" spans="1:9" s="33" customFormat="1" ht="18.75" x14ac:dyDescent="0.3">
      <c r="A25" s="90" t="s">
        <v>42</v>
      </c>
      <c r="B25" s="89" t="s">
        <v>44</v>
      </c>
      <c r="C25" s="44"/>
      <c r="D25" s="45"/>
      <c r="E25" s="46"/>
      <c r="F25" s="47"/>
      <c r="G25" s="47"/>
      <c r="H25" s="47"/>
    </row>
    <row r="26" spans="1:9" s="21" customFormat="1" x14ac:dyDescent="0.2">
      <c r="A26" s="37"/>
      <c r="B26" s="55"/>
      <c r="C26" s="56"/>
      <c r="D26" s="57"/>
      <c r="E26" s="58"/>
      <c r="F26" s="59"/>
      <c r="G26" s="59"/>
      <c r="H26" s="59"/>
    </row>
    <row r="27" spans="1:9" s="16" customFormat="1" ht="15.75" x14ac:dyDescent="0.25">
      <c r="A27" s="100" t="s">
        <v>7</v>
      </c>
      <c r="B27" s="101" t="s">
        <v>193</v>
      </c>
      <c r="C27" s="102"/>
      <c r="D27" s="103"/>
      <c r="E27" s="69"/>
      <c r="F27" s="69">
        <f>'GOI dela za Trnovsko 4'!F54</f>
        <v>0</v>
      </c>
      <c r="G27" s="70"/>
      <c r="H27" s="69">
        <f>'GOI dela za Trnovsko 4'!H54</f>
        <v>0</v>
      </c>
      <c r="I27" s="22"/>
    </row>
    <row r="28" spans="1:9" s="16" customFormat="1" ht="15.75" x14ac:dyDescent="0.25">
      <c r="A28" s="100" t="s">
        <v>13</v>
      </c>
      <c r="B28" s="101" t="s">
        <v>39</v>
      </c>
      <c r="C28" s="102"/>
      <c r="D28" s="103"/>
      <c r="E28" s="69"/>
      <c r="F28" s="69">
        <f>'GOI dela za Trnovsko 4'!F131</f>
        <v>0</v>
      </c>
      <c r="G28" s="70"/>
      <c r="H28" s="69">
        <f>'GOI dela za Trnovsko 4'!H131</f>
        <v>0</v>
      </c>
      <c r="I28" s="22"/>
    </row>
    <row r="29" spans="1:9" s="12" customFormat="1" ht="15.75" x14ac:dyDescent="0.25">
      <c r="A29" s="64"/>
      <c r="B29" s="64" t="str">
        <f>'GOI dela za Trnovsko 4'!B133</f>
        <v>Skupaj gradbena dela:</v>
      </c>
      <c r="C29" s="65"/>
      <c r="D29" s="66"/>
      <c r="E29" s="67"/>
      <c r="F29" s="67">
        <f>'GOI dela za Trnovsko 4'!F133</f>
        <v>0</v>
      </c>
      <c r="G29" s="68"/>
      <c r="H29" s="67">
        <f>'GOI dela za Trnovsko 4'!H133</f>
        <v>0</v>
      </c>
      <c r="I29" s="11"/>
    </row>
    <row r="30" spans="1:9" s="16" customFormat="1" ht="15.75" x14ac:dyDescent="0.25">
      <c r="A30" s="32"/>
      <c r="B30" s="20"/>
      <c r="C30" s="15"/>
      <c r="D30" s="17"/>
      <c r="E30" s="18"/>
      <c r="F30" s="18"/>
      <c r="G30" s="19"/>
      <c r="H30" s="18"/>
      <c r="I30" s="22"/>
    </row>
    <row r="31" spans="1:9" s="53" customFormat="1" ht="18.75" x14ac:dyDescent="0.3">
      <c r="A31" s="90" t="s">
        <v>43</v>
      </c>
      <c r="B31" s="89" t="s">
        <v>14</v>
      </c>
      <c r="C31" s="91"/>
      <c r="D31" s="92"/>
      <c r="E31" s="93"/>
      <c r="F31" s="94"/>
      <c r="G31" s="94"/>
      <c r="H31" s="94"/>
    </row>
    <row r="32" spans="1:9" s="21" customFormat="1" x14ac:dyDescent="0.2">
      <c r="A32" s="37"/>
      <c r="B32" s="55"/>
      <c r="C32" s="56"/>
      <c r="D32" s="57"/>
      <c r="E32" s="58"/>
      <c r="F32" s="59"/>
      <c r="G32" s="59"/>
      <c r="H32" s="59"/>
    </row>
    <row r="33" spans="1:9" s="16" customFormat="1" ht="15.75" x14ac:dyDescent="0.25">
      <c r="A33" s="100" t="s">
        <v>7</v>
      </c>
      <c r="B33" s="104" t="s">
        <v>220</v>
      </c>
      <c r="C33" s="102"/>
      <c r="D33" s="103"/>
      <c r="E33" s="69"/>
      <c r="F33" s="69">
        <f>'GOI dela za Trnovsko 4'!F175</f>
        <v>0</v>
      </c>
      <c r="G33" s="70"/>
      <c r="H33" s="69">
        <f>'GOI dela za Trnovsko 4'!H175</f>
        <v>0</v>
      </c>
      <c r="I33" s="22"/>
    </row>
    <row r="34" spans="1:9" s="16" customFormat="1" ht="15.75" x14ac:dyDescent="0.25">
      <c r="A34" s="100" t="s">
        <v>13</v>
      </c>
      <c r="B34" s="108" t="s">
        <v>189</v>
      </c>
      <c r="C34" s="102"/>
      <c r="D34" s="103"/>
      <c r="E34" s="69"/>
      <c r="F34" s="69">
        <f>'GOI dela za Trnovsko 4'!F220</f>
        <v>0</v>
      </c>
      <c r="G34" s="70"/>
      <c r="H34" s="69">
        <f>'GOI dela za Trnovsko 4'!H220</f>
        <v>0</v>
      </c>
      <c r="I34" s="22" t="s">
        <v>9</v>
      </c>
    </row>
    <row r="35" spans="1:9" s="16" customFormat="1" ht="15.75" x14ac:dyDescent="0.25">
      <c r="A35" s="105" t="s">
        <v>50</v>
      </c>
      <c r="B35" s="106" t="s">
        <v>51</v>
      </c>
      <c r="C35" s="102"/>
      <c r="D35" s="103"/>
      <c r="E35" s="69"/>
      <c r="F35" s="69">
        <f>'GOI dela za Trnovsko 4'!F236</f>
        <v>0</v>
      </c>
      <c r="G35" s="70"/>
      <c r="H35" s="69">
        <f>'GOI dela za Trnovsko 4'!H236</f>
        <v>0</v>
      </c>
      <c r="I35" s="22"/>
    </row>
    <row r="36" spans="1:9" s="16" customFormat="1" ht="15.75" x14ac:dyDescent="0.25">
      <c r="A36" s="105" t="s">
        <v>64</v>
      </c>
      <c r="B36" s="104" t="s">
        <v>49</v>
      </c>
      <c r="C36" s="102"/>
      <c r="D36" s="103"/>
      <c r="E36" s="69"/>
      <c r="F36" s="69">
        <f>'GOI dela za Trnovsko 4'!F250</f>
        <v>0</v>
      </c>
      <c r="G36" s="70"/>
      <c r="H36" s="69">
        <f>'GOI dela za Trnovsko 4'!H250</f>
        <v>0</v>
      </c>
      <c r="I36" s="22" t="s">
        <v>9</v>
      </c>
    </row>
    <row r="37" spans="1:9" s="16" customFormat="1" ht="15.75" x14ac:dyDescent="0.25">
      <c r="A37" s="105" t="s">
        <v>65</v>
      </c>
      <c r="B37" s="106" t="s">
        <v>45</v>
      </c>
      <c r="C37" s="102"/>
      <c r="D37" s="103"/>
      <c r="E37" s="69"/>
      <c r="F37" s="69">
        <f>'GOI dela za Trnovsko 4'!F270</f>
        <v>0</v>
      </c>
      <c r="G37" s="70"/>
      <c r="H37" s="69">
        <f>'GOI dela za Trnovsko 4'!H270</f>
        <v>0</v>
      </c>
      <c r="I37" s="22"/>
    </row>
    <row r="38" spans="1:9" s="16" customFormat="1" ht="15.75" x14ac:dyDescent="0.25">
      <c r="A38" s="105" t="s">
        <v>66</v>
      </c>
      <c r="B38" s="106" t="s">
        <v>22</v>
      </c>
      <c r="C38" s="102"/>
      <c r="D38" s="103"/>
      <c r="E38" s="69"/>
      <c r="F38" s="69">
        <f>'GOI dela za Trnovsko 4'!F302</f>
        <v>0</v>
      </c>
      <c r="G38" s="70"/>
      <c r="H38" s="69">
        <f>'GOI dela za Trnovsko 4'!H302</f>
        <v>0</v>
      </c>
      <c r="I38" s="22" t="s">
        <v>9</v>
      </c>
    </row>
    <row r="39" spans="1:9" s="16" customFormat="1" ht="15.75" x14ac:dyDescent="0.25">
      <c r="A39" s="107" t="s">
        <v>67</v>
      </c>
      <c r="B39" s="101" t="s">
        <v>26</v>
      </c>
      <c r="C39" s="102"/>
      <c r="D39" s="103"/>
      <c r="E39" s="69"/>
      <c r="F39" s="69">
        <f>'GOI dela za Trnovsko 4'!F324</f>
        <v>0</v>
      </c>
      <c r="G39" s="70"/>
      <c r="H39" s="69">
        <f>'GOI dela za Trnovsko 4'!H324</f>
        <v>0</v>
      </c>
      <c r="I39" s="22"/>
    </row>
    <row r="40" spans="1:9" s="16" customFormat="1" ht="15.75" x14ac:dyDescent="0.25">
      <c r="A40" s="100" t="s">
        <v>68</v>
      </c>
      <c r="B40" s="101" t="s">
        <v>24</v>
      </c>
      <c r="C40" s="102"/>
      <c r="D40" s="103"/>
      <c r="E40" s="69"/>
      <c r="F40" s="69">
        <f>'GOI dela za Trnovsko 4'!F343</f>
        <v>0</v>
      </c>
      <c r="G40" s="70"/>
      <c r="H40" s="69">
        <f>'GOI dela za Trnovsko 4'!H343</f>
        <v>0</v>
      </c>
      <c r="I40" s="22" t="s">
        <v>9</v>
      </c>
    </row>
    <row r="41" spans="1:9" s="16" customFormat="1" ht="15.75" x14ac:dyDescent="0.25">
      <c r="A41" s="100" t="s">
        <v>69</v>
      </c>
      <c r="B41" s="101" t="s">
        <v>61</v>
      </c>
      <c r="C41" s="102"/>
      <c r="D41" s="103"/>
      <c r="E41" s="69"/>
      <c r="F41" s="69">
        <f>'GOI dela za Trnovsko 4'!F353</f>
        <v>0</v>
      </c>
      <c r="G41" s="70"/>
      <c r="H41" s="69">
        <f>'GOI dela za Trnovsko 4'!H353</f>
        <v>0</v>
      </c>
      <c r="I41" s="22"/>
    </row>
    <row r="42" spans="1:9" s="12" customFormat="1" ht="15.75" x14ac:dyDescent="0.25">
      <c r="A42" s="64"/>
      <c r="B42" s="64" t="str">
        <f>'GOI dela za Trnovsko 4'!B356</f>
        <v>Skupaj obrtniška dela:</v>
      </c>
      <c r="C42" s="65"/>
      <c r="D42" s="66"/>
      <c r="E42" s="67"/>
      <c r="F42" s="67">
        <f>'GOI dela za Trnovsko 4'!F356</f>
        <v>0</v>
      </c>
      <c r="G42" s="68"/>
      <c r="H42" s="67">
        <f>'GOI dela za Trnovsko 4'!H356</f>
        <v>0</v>
      </c>
      <c r="I42" s="11" t="s">
        <v>9</v>
      </c>
    </row>
    <row r="43" spans="1:9" s="16" customFormat="1" ht="15.75" x14ac:dyDescent="0.25">
      <c r="A43" s="32"/>
      <c r="B43" s="20"/>
      <c r="C43" s="15"/>
      <c r="D43" s="17"/>
      <c r="E43" s="18"/>
      <c r="F43" s="18"/>
      <c r="G43" s="19"/>
      <c r="H43" s="18"/>
      <c r="I43" s="22"/>
    </row>
    <row r="44" spans="1:9" s="53" customFormat="1" ht="18.75" x14ac:dyDescent="0.3">
      <c r="A44" s="90" t="s">
        <v>56</v>
      </c>
      <c r="B44" s="89" t="s">
        <v>41</v>
      </c>
      <c r="C44" s="91"/>
      <c r="D44" s="92"/>
      <c r="E44" s="93"/>
      <c r="F44" s="94"/>
      <c r="G44" s="94"/>
      <c r="H44" s="94"/>
      <c r="I44" s="53" t="s">
        <v>9</v>
      </c>
    </row>
    <row r="45" spans="1:9" s="21" customFormat="1" x14ac:dyDescent="0.2">
      <c r="A45" s="37"/>
      <c r="B45" s="55"/>
      <c r="C45" s="56"/>
      <c r="D45" s="57"/>
      <c r="E45" s="58"/>
      <c r="F45" s="59"/>
      <c r="G45" s="59"/>
      <c r="H45" s="59"/>
    </row>
    <row r="46" spans="1:9" s="16" customFormat="1" ht="14.85" customHeight="1" x14ac:dyDescent="0.25">
      <c r="A46" s="105" t="s">
        <v>7</v>
      </c>
      <c r="B46" s="109" t="s">
        <v>15</v>
      </c>
      <c r="C46" s="102"/>
      <c r="D46" s="103"/>
      <c r="E46" s="69"/>
      <c r="F46" s="69">
        <f>'GOI dela za Trnovsko 4'!F375</f>
        <v>0</v>
      </c>
      <c r="G46" s="70"/>
      <c r="H46" s="69">
        <f>'GOI dela za Trnovsko 4'!H375</f>
        <v>0</v>
      </c>
      <c r="I46" s="22"/>
    </row>
    <row r="47" spans="1:9" s="16" customFormat="1" ht="15.75" x14ac:dyDescent="0.25">
      <c r="A47" s="105" t="s">
        <v>13</v>
      </c>
      <c r="B47" s="109" t="s">
        <v>33</v>
      </c>
      <c r="C47" s="102"/>
      <c r="D47" s="103"/>
      <c r="E47" s="69"/>
      <c r="F47" s="69">
        <f>'GOI dela za Trnovsko 4'!F387</f>
        <v>0</v>
      </c>
      <c r="G47" s="70"/>
      <c r="H47" s="69">
        <f>'GOI dela za Trnovsko 4'!H387</f>
        <v>0</v>
      </c>
      <c r="I47" s="22"/>
    </row>
    <row r="48" spans="1:9" s="16" customFormat="1" ht="15.75" x14ac:dyDescent="0.25">
      <c r="A48" s="105" t="s">
        <v>50</v>
      </c>
      <c r="B48" s="106" t="s">
        <v>16</v>
      </c>
      <c r="C48" s="102"/>
      <c r="D48" s="103"/>
      <c r="E48" s="69"/>
      <c r="F48" s="69">
        <f>'GOI dela za Trnovsko 4'!F437</f>
        <v>0</v>
      </c>
      <c r="G48" s="70"/>
      <c r="H48" s="69">
        <f>'GOI dela za Trnovsko 4'!H437</f>
        <v>0</v>
      </c>
      <c r="I48" s="22"/>
    </row>
    <row r="49" spans="1:9" s="16" customFormat="1" ht="15.75" x14ac:dyDescent="0.25">
      <c r="A49" s="105" t="s">
        <v>64</v>
      </c>
      <c r="B49" s="106" t="s">
        <v>191</v>
      </c>
      <c r="C49" s="102"/>
      <c r="D49" s="103"/>
      <c r="E49" s="69"/>
      <c r="F49" s="69">
        <f>'GOI dela za Trnovsko 4'!F449</f>
        <v>0</v>
      </c>
      <c r="G49" s="70"/>
      <c r="H49" s="69">
        <f>'GOI dela za Trnovsko 4'!H449</f>
        <v>0</v>
      </c>
      <c r="I49" s="22"/>
    </row>
    <row r="50" spans="1:9" s="29" customFormat="1" ht="15.75" x14ac:dyDescent="0.25">
      <c r="A50" s="64"/>
      <c r="B50" s="64" t="str">
        <f>'GOI dela za Trnovsko 4'!B452</f>
        <v>Skupaj inštalaterska dela:</v>
      </c>
      <c r="C50" s="65"/>
      <c r="D50" s="66"/>
      <c r="E50" s="67"/>
      <c r="F50" s="67">
        <f>'GOI dela za Trnovsko 4'!F452</f>
        <v>0</v>
      </c>
      <c r="G50" s="68"/>
      <c r="H50" s="67">
        <f>'GOI dela za Trnovsko 4'!H452</f>
        <v>0</v>
      </c>
      <c r="I50" s="30"/>
    </row>
    <row r="51" spans="1:9" s="29" customFormat="1" ht="15.75" x14ac:dyDescent="0.25">
      <c r="A51" s="14"/>
      <c r="B51" s="14"/>
      <c r="C51" s="15"/>
      <c r="D51" s="17"/>
      <c r="E51" s="18"/>
      <c r="F51" s="18"/>
      <c r="G51" s="19"/>
      <c r="H51" s="18"/>
      <c r="I51" s="30"/>
    </row>
    <row r="52" spans="1:9" s="29" customFormat="1" ht="15.75" x14ac:dyDescent="0.25">
      <c r="A52" s="14"/>
      <c r="B52" s="14"/>
      <c r="C52" s="15"/>
      <c r="D52" s="17"/>
      <c r="E52" s="18"/>
      <c r="F52" s="18"/>
      <c r="G52" s="19"/>
      <c r="H52" s="18"/>
      <c r="I52" s="30"/>
    </row>
    <row r="53" spans="1:9" s="29" customFormat="1" ht="15.75" x14ac:dyDescent="0.25">
      <c r="A53" s="14"/>
      <c r="B53" s="14"/>
      <c r="C53" s="15"/>
      <c r="D53" s="17"/>
      <c r="E53" s="18"/>
      <c r="F53" s="18"/>
      <c r="G53" s="19"/>
      <c r="H53" s="18"/>
      <c r="I53" s="30"/>
    </row>
    <row r="54" spans="1:9" x14ac:dyDescent="0.2">
      <c r="A54" s="311" t="s">
        <v>85</v>
      </c>
      <c r="B54" s="311"/>
      <c r="C54" s="311"/>
      <c r="D54" s="311"/>
      <c r="E54" s="311"/>
      <c r="F54" s="311"/>
      <c r="G54" s="311"/>
      <c r="H54" s="311"/>
    </row>
    <row r="55" spans="1:9" x14ac:dyDescent="0.2">
      <c r="A55" s="310" t="s">
        <v>86</v>
      </c>
      <c r="B55" s="310"/>
      <c r="C55" s="310"/>
      <c r="D55" s="310"/>
      <c r="E55" s="310"/>
      <c r="F55" s="310"/>
      <c r="G55" s="310"/>
      <c r="H55" s="310"/>
    </row>
    <row r="56" spans="1:9" x14ac:dyDescent="0.2">
      <c r="A56" s="310" t="s">
        <v>83</v>
      </c>
      <c r="B56" s="310"/>
      <c r="C56" s="310"/>
      <c r="D56" s="310"/>
      <c r="E56" s="310"/>
      <c r="F56" s="310"/>
      <c r="G56" s="310"/>
      <c r="H56" s="310"/>
    </row>
    <row r="57" spans="1:9" ht="27.4" customHeight="1" x14ac:dyDescent="0.2">
      <c r="A57" s="311" t="s">
        <v>84</v>
      </c>
      <c r="B57" s="311"/>
      <c r="C57" s="311"/>
      <c r="D57" s="311"/>
      <c r="E57" s="311"/>
      <c r="F57" s="311"/>
      <c r="G57" s="311"/>
      <c r="H57" s="311"/>
    </row>
    <row r="58" spans="1:9" x14ac:dyDescent="0.2">
      <c r="A58" s="310" t="s">
        <v>87</v>
      </c>
      <c r="B58" s="310"/>
      <c r="C58" s="310"/>
      <c r="D58" s="310"/>
      <c r="E58" s="310"/>
      <c r="F58" s="310"/>
      <c r="G58" s="310"/>
      <c r="H58" s="310"/>
    </row>
    <row r="59" spans="1:9" x14ac:dyDescent="0.2">
      <c r="A59" s="310" t="s">
        <v>88</v>
      </c>
      <c r="B59" s="310"/>
      <c r="C59" s="310"/>
      <c r="D59" s="310"/>
      <c r="E59" s="310"/>
      <c r="F59" s="310"/>
      <c r="G59" s="310"/>
      <c r="H59" s="310"/>
    </row>
  </sheetData>
  <mergeCells count="6">
    <mergeCell ref="A59:H59"/>
    <mergeCell ref="A54:H54"/>
    <mergeCell ref="A58:H58"/>
    <mergeCell ref="A55:H55"/>
    <mergeCell ref="A56:H56"/>
    <mergeCell ref="A57:H57"/>
  </mergeCells>
  <pageMargins left="0.98425196850393704" right="0.43307086614173229" top="0.78740157480314965" bottom="0.70866141732283472" header="0.15748031496062992" footer="0"/>
  <pageSetup paperSize="9" scale="78" orientation="portrait" horizontalDpi="3600" verticalDpi="3600" r:id="rId1"/>
  <headerFooter alignWithMargins="0">
    <oddHeader>&amp;R&amp;G</oddHeader>
    <oddFooter xml:space="preserve">&amp;L&amp;"Swis721 Cn BT,Roman"&amp;8         Projektantski popis  - &amp;A
&amp;C
&amp;R&amp;"Swis721 Cn BT,Roman"&amp;8        Stran &amp;P  
Projektantski popis - &amp;A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7"/>
  <sheetViews>
    <sheetView showGridLines="0" tabSelected="1" view="pageLayout" zoomScaleNormal="115" zoomScaleSheetLayoutView="130" workbookViewId="0"/>
  </sheetViews>
  <sheetFormatPr defaultColWidth="4" defaultRowHeight="12.75" x14ac:dyDescent="0.2"/>
  <cols>
    <col min="1" max="1" width="4.140625" style="118" customWidth="1"/>
    <col min="2" max="2" width="49.28515625" style="127" customWidth="1"/>
    <col min="3" max="3" width="6.85546875" style="232" customWidth="1"/>
    <col min="4" max="4" width="8" style="181" customWidth="1"/>
    <col min="5" max="5" width="11.28515625" style="217" customWidth="1"/>
    <col min="6" max="6" width="13.7109375" style="214" customWidth="1"/>
    <col min="7" max="7" width="9.140625" style="214" customWidth="1"/>
    <col min="8" max="8" width="15.42578125" style="214" customWidth="1"/>
    <col min="9" max="9" width="1.28515625" style="110" hidden="1" customWidth="1"/>
    <col min="10" max="16384" width="4" style="111"/>
  </cols>
  <sheetData>
    <row r="1" spans="1:9" ht="17.25" thickBot="1" x14ac:dyDescent="0.25">
      <c r="A1" s="177" t="s">
        <v>195</v>
      </c>
      <c r="B1" s="178"/>
      <c r="C1" s="296"/>
      <c r="D1" s="255"/>
      <c r="E1" s="246"/>
      <c r="F1" s="211"/>
      <c r="G1" s="211"/>
      <c r="H1" s="211"/>
    </row>
    <row r="2" spans="1:9" s="110" customFormat="1" x14ac:dyDescent="0.2">
      <c r="A2" s="112"/>
      <c r="B2" s="113"/>
      <c r="C2" s="256"/>
      <c r="D2" s="256"/>
      <c r="E2" s="247"/>
      <c r="F2" s="212"/>
      <c r="G2" s="212"/>
      <c r="H2" s="212"/>
    </row>
    <row r="3" spans="1:9" s="116" customFormat="1" ht="18.75" x14ac:dyDescent="0.3">
      <c r="A3" s="114" t="s">
        <v>42</v>
      </c>
      <c r="B3" s="115" t="s">
        <v>44</v>
      </c>
      <c r="C3" s="257"/>
      <c r="D3" s="257"/>
      <c r="E3" s="248"/>
      <c r="F3" s="213"/>
      <c r="G3" s="213"/>
      <c r="H3" s="213"/>
    </row>
    <row r="4" spans="1:9" s="110" customFormat="1" x14ac:dyDescent="0.2">
      <c r="A4" s="112"/>
      <c r="B4" s="117"/>
      <c r="C4" s="256"/>
      <c r="D4" s="256"/>
      <c r="E4" s="247"/>
      <c r="F4" s="212"/>
      <c r="G4" s="212"/>
      <c r="H4" s="212"/>
    </row>
    <row r="5" spans="1:9" s="110" customFormat="1" ht="151.15" customHeight="1" x14ac:dyDescent="0.2">
      <c r="A5" s="112"/>
      <c r="B5" s="113" t="s">
        <v>74</v>
      </c>
      <c r="C5" s="256"/>
      <c r="D5" s="256"/>
      <c r="E5" s="247"/>
      <c r="F5" s="212"/>
      <c r="G5" s="212"/>
      <c r="H5" s="212"/>
    </row>
    <row r="6" spans="1:9" x14ac:dyDescent="0.2">
      <c r="B6" s="119"/>
    </row>
    <row r="7" spans="1:9" x14ac:dyDescent="0.2">
      <c r="B7" s="119"/>
      <c r="C7" s="181" t="s">
        <v>0</v>
      </c>
      <c r="D7" s="181" t="s">
        <v>35</v>
      </c>
      <c r="E7" s="210" t="s">
        <v>2</v>
      </c>
      <c r="F7" s="214" t="s">
        <v>3</v>
      </c>
      <c r="G7" s="214" t="s">
        <v>4</v>
      </c>
      <c r="H7" s="210" t="s">
        <v>5</v>
      </c>
      <c r="I7" s="110" t="s">
        <v>6</v>
      </c>
    </row>
    <row r="8" spans="1:9" s="123" customFormat="1" ht="15.75" x14ac:dyDescent="0.25">
      <c r="A8" s="121" t="s">
        <v>7</v>
      </c>
      <c r="B8" s="122" t="s">
        <v>193</v>
      </c>
      <c r="C8" s="258"/>
      <c r="D8" s="258"/>
      <c r="E8" s="249"/>
      <c r="F8" s="215"/>
      <c r="G8" s="215"/>
      <c r="H8" s="215"/>
    </row>
    <row r="9" spans="1:9" s="125" customFormat="1" ht="15.75" x14ac:dyDescent="0.25">
      <c r="A9" s="121"/>
      <c r="B9" s="124"/>
      <c r="C9" s="258"/>
      <c r="D9" s="258"/>
      <c r="E9" s="249"/>
      <c r="F9" s="216"/>
      <c r="G9" s="279"/>
      <c r="H9" s="216"/>
    </row>
    <row r="10" spans="1:9" ht="38.25" x14ac:dyDescent="0.2">
      <c r="A10" s="126">
        <v>1</v>
      </c>
      <c r="B10" s="127" t="s">
        <v>201</v>
      </c>
      <c r="C10" s="232" t="s">
        <v>8</v>
      </c>
      <c r="D10" s="181">
        <v>12</v>
      </c>
      <c r="E10" s="217">
        <v>0</v>
      </c>
      <c r="F10" s="217">
        <f>D10*E10</f>
        <v>0</v>
      </c>
      <c r="G10" s="280">
        <v>9.5000000000000001E-2</v>
      </c>
      <c r="H10" s="217">
        <f>(F10*G10)+F10</f>
        <v>0</v>
      </c>
      <c r="I10" s="110" t="s">
        <v>9</v>
      </c>
    </row>
    <row r="11" spans="1:9" x14ac:dyDescent="0.2">
      <c r="A11" s="126"/>
      <c r="F11" s="217"/>
      <c r="G11" s="280"/>
      <c r="H11" s="217"/>
    </row>
    <row r="12" spans="1:9" ht="25.5" x14ac:dyDescent="0.2">
      <c r="A12" s="126">
        <v>2</v>
      </c>
      <c r="B12" s="127" t="s">
        <v>202</v>
      </c>
      <c r="C12" s="232" t="s">
        <v>8</v>
      </c>
      <c r="D12" s="181">
        <v>1</v>
      </c>
      <c r="E12" s="217">
        <v>0</v>
      </c>
      <c r="F12" s="217">
        <f>D12*E12</f>
        <v>0</v>
      </c>
      <c r="G12" s="280">
        <v>9.5000000000000001E-2</v>
      </c>
      <c r="H12" s="217">
        <f>(F12*G12)+F12</f>
        <v>0</v>
      </c>
      <c r="I12" s="110" t="s">
        <v>9</v>
      </c>
    </row>
    <row r="13" spans="1:9" x14ac:dyDescent="0.2">
      <c r="A13" s="126"/>
      <c r="F13" s="217"/>
      <c r="G13" s="280"/>
      <c r="H13" s="217"/>
    </row>
    <row r="14" spans="1:9" ht="31.5" customHeight="1" x14ac:dyDescent="0.2">
      <c r="A14" s="126">
        <v>3</v>
      </c>
      <c r="B14" s="127" t="s">
        <v>200</v>
      </c>
      <c r="C14" s="232" t="s">
        <v>8</v>
      </c>
      <c r="D14" s="181">
        <v>1</v>
      </c>
      <c r="E14" s="217">
        <v>0</v>
      </c>
      <c r="F14" s="217">
        <f>D14*E14</f>
        <v>0</v>
      </c>
      <c r="G14" s="280">
        <v>9.5000000000000001E-2</v>
      </c>
      <c r="H14" s="217">
        <f t="shared" ref="H14:H22" si="0">(F14*G14)+F14</f>
        <v>0</v>
      </c>
      <c r="I14" s="110" t="s">
        <v>9</v>
      </c>
    </row>
    <row r="15" spans="1:9" x14ac:dyDescent="0.2">
      <c r="A15" s="126"/>
      <c r="F15" s="217"/>
      <c r="G15" s="280"/>
      <c r="H15" s="217"/>
    </row>
    <row r="16" spans="1:9" ht="51" x14ac:dyDescent="0.2">
      <c r="A16" s="126">
        <v>4</v>
      </c>
      <c r="B16" s="127" t="s">
        <v>95</v>
      </c>
      <c r="C16" s="232" t="s">
        <v>10</v>
      </c>
      <c r="D16" s="181">
        <v>4.3757999999999999</v>
      </c>
      <c r="E16" s="217">
        <v>0</v>
      </c>
      <c r="F16" s="217">
        <f>D16*E16</f>
        <v>0</v>
      </c>
      <c r="G16" s="280">
        <v>9.5000000000000001E-2</v>
      </c>
      <c r="H16" s="217">
        <f t="shared" si="0"/>
        <v>0</v>
      </c>
      <c r="I16" s="110" t="s">
        <v>9</v>
      </c>
    </row>
    <row r="17" spans="1:12" x14ac:dyDescent="0.2">
      <c r="A17" s="126"/>
      <c r="F17" s="217"/>
      <c r="G17" s="280"/>
      <c r="H17" s="217"/>
    </row>
    <row r="18" spans="1:12" ht="25.5" x14ac:dyDescent="0.2">
      <c r="A18" s="126">
        <v>5</v>
      </c>
      <c r="B18" s="127" t="s">
        <v>203</v>
      </c>
      <c r="C18" s="232" t="s">
        <v>10</v>
      </c>
      <c r="D18" s="181">
        <v>81.66</v>
      </c>
      <c r="E18" s="217">
        <v>0</v>
      </c>
      <c r="F18" s="217">
        <f>D18*E18</f>
        <v>0</v>
      </c>
      <c r="G18" s="280">
        <v>9.5000000000000001E-2</v>
      </c>
      <c r="H18" s="217">
        <f>(F18*G18)+F18</f>
        <v>0</v>
      </c>
      <c r="I18" s="110" t="s">
        <v>9</v>
      </c>
    </row>
    <row r="19" spans="1:12" x14ac:dyDescent="0.2">
      <c r="A19" s="126"/>
      <c r="B19" s="128"/>
      <c r="F19" s="217"/>
      <c r="G19" s="280"/>
      <c r="H19" s="217"/>
    </row>
    <row r="20" spans="1:12" ht="25.5" x14ac:dyDescent="0.2">
      <c r="A20" s="126">
        <v>6</v>
      </c>
      <c r="B20" s="127" t="s">
        <v>263</v>
      </c>
      <c r="C20" s="232" t="s">
        <v>10</v>
      </c>
      <c r="D20" s="181">
        <v>21</v>
      </c>
      <c r="E20" s="217">
        <v>0</v>
      </c>
      <c r="F20" s="217">
        <f>D20*E20</f>
        <v>0</v>
      </c>
      <c r="G20" s="280">
        <v>9.5000000000000001E-2</v>
      </c>
      <c r="H20" s="217">
        <f>(F20*G20)+F20</f>
        <v>0</v>
      </c>
      <c r="I20" s="110" t="s">
        <v>9</v>
      </c>
    </row>
    <row r="21" spans="1:12" x14ac:dyDescent="0.2">
      <c r="A21" s="126"/>
      <c r="B21" s="128"/>
      <c r="F21" s="217"/>
      <c r="G21" s="280"/>
      <c r="H21" s="217"/>
    </row>
    <row r="22" spans="1:12" ht="38.25" x14ac:dyDescent="0.2">
      <c r="A22" s="126">
        <v>7</v>
      </c>
      <c r="B22" s="128" t="s">
        <v>224</v>
      </c>
      <c r="C22" s="232" t="s">
        <v>10</v>
      </c>
      <c r="D22" s="181">
        <v>51.27</v>
      </c>
      <c r="E22" s="217">
        <v>0</v>
      </c>
      <c r="F22" s="217">
        <f>D22*E22</f>
        <v>0</v>
      </c>
      <c r="G22" s="280">
        <v>9.5000000000000001E-2</v>
      </c>
      <c r="H22" s="217">
        <f t="shared" si="0"/>
        <v>0</v>
      </c>
      <c r="I22" s="110" t="s">
        <v>9</v>
      </c>
    </row>
    <row r="23" spans="1:12" x14ac:dyDescent="0.2">
      <c r="A23" s="126"/>
      <c r="F23" s="217"/>
      <c r="G23" s="280"/>
      <c r="H23" s="217"/>
    </row>
    <row r="24" spans="1:12" ht="25.5" x14ac:dyDescent="0.2">
      <c r="A24" s="126">
        <v>8</v>
      </c>
      <c r="B24" s="128" t="s">
        <v>96</v>
      </c>
      <c r="C24" s="232" t="s">
        <v>8</v>
      </c>
      <c r="D24" s="181">
        <v>5</v>
      </c>
      <c r="E24" s="217">
        <v>0</v>
      </c>
      <c r="F24" s="217">
        <f>D24*E24</f>
        <v>0</v>
      </c>
      <c r="G24" s="280">
        <v>9.5000000000000001E-2</v>
      </c>
      <c r="H24" s="217">
        <f>(F24*G24)+F24</f>
        <v>0</v>
      </c>
    </row>
    <row r="25" spans="1:12" s="1" customFormat="1" x14ac:dyDescent="0.2">
      <c r="A25" s="126"/>
      <c r="B25" s="182"/>
      <c r="C25" s="230"/>
      <c r="D25" s="259"/>
      <c r="E25" s="218"/>
      <c r="F25" s="218"/>
      <c r="G25" s="281"/>
      <c r="H25" s="218"/>
      <c r="I25" s="183"/>
      <c r="J25" s="184"/>
      <c r="K25" s="184"/>
      <c r="L25" s="184"/>
    </row>
    <row r="26" spans="1:12" s="1" customFormat="1" ht="25.5" x14ac:dyDescent="0.2">
      <c r="A26" s="126">
        <v>9</v>
      </c>
      <c r="B26" s="182" t="s">
        <v>97</v>
      </c>
      <c r="C26" s="230" t="s">
        <v>8</v>
      </c>
      <c r="D26" s="259">
        <v>1</v>
      </c>
      <c r="E26" s="218">
        <v>0</v>
      </c>
      <c r="F26" s="218">
        <f>D26*E26</f>
        <v>0</v>
      </c>
      <c r="G26" s="281">
        <v>9.5000000000000001E-2</v>
      </c>
      <c r="H26" s="218">
        <f>(F26*G26)+F26</f>
        <v>0</v>
      </c>
      <c r="I26" s="183"/>
      <c r="J26" s="185"/>
      <c r="K26" s="184"/>
      <c r="L26" s="184"/>
    </row>
    <row r="27" spans="1:12" x14ac:dyDescent="0.2">
      <c r="A27" s="126"/>
      <c r="B27" s="128"/>
      <c r="F27" s="217"/>
      <c r="G27" s="280"/>
      <c r="H27" s="217"/>
    </row>
    <row r="28" spans="1:12" ht="25.5" x14ac:dyDescent="0.2">
      <c r="A28" s="126">
        <v>10</v>
      </c>
      <c r="B28" s="128" t="s">
        <v>98</v>
      </c>
      <c r="C28" s="232" t="s">
        <v>10</v>
      </c>
      <c r="D28" s="181">
        <v>2.96</v>
      </c>
      <c r="E28" s="217">
        <v>0</v>
      </c>
      <c r="F28" s="217">
        <f>D28*E28</f>
        <v>0</v>
      </c>
      <c r="G28" s="280">
        <v>9.5000000000000001E-2</v>
      </c>
      <c r="H28" s="217">
        <f t="shared" ref="H28" si="1">(F28*G28)+F28</f>
        <v>0</v>
      </c>
      <c r="I28" s="110" t="s">
        <v>9</v>
      </c>
    </row>
    <row r="29" spans="1:12" x14ac:dyDescent="0.2">
      <c r="A29" s="126"/>
      <c r="F29" s="217"/>
      <c r="G29" s="280"/>
      <c r="H29" s="217"/>
    </row>
    <row r="30" spans="1:12" ht="25.5" x14ac:dyDescent="0.2">
      <c r="A30" s="126">
        <v>11</v>
      </c>
      <c r="B30" s="127" t="s">
        <v>264</v>
      </c>
      <c r="C30" s="232" t="s">
        <v>8</v>
      </c>
      <c r="D30" s="181">
        <v>2</v>
      </c>
      <c r="E30" s="217">
        <v>0</v>
      </c>
      <c r="F30" s="217">
        <f>D30*E30</f>
        <v>0</v>
      </c>
      <c r="G30" s="280">
        <v>9.5000000000000001E-2</v>
      </c>
      <c r="H30" s="217">
        <f t="shared" ref="H30" si="2">(F30*G30)+F30</f>
        <v>0</v>
      </c>
      <c r="J30" s="120"/>
    </row>
    <row r="31" spans="1:12" x14ac:dyDescent="0.2">
      <c r="A31" s="126"/>
      <c r="F31" s="217"/>
      <c r="G31" s="280"/>
      <c r="H31" s="217"/>
    </row>
    <row r="32" spans="1:12" ht="38.25" x14ac:dyDescent="0.2">
      <c r="A32" s="126">
        <v>12</v>
      </c>
      <c r="B32" s="127" t="s">
        <v>183</v>
      </c>
      <c r="C32" s="232" t="s">
        <v>8</v>
      </c>
      <c r="D32" s="181">
        <v>1</v>
      </c>
      <c r="E32" s="217">
        <v>0</v>
      </c>
      <c r="F32" s="217">
        <f>D32*E32</f>
        <v>0</v>
      </c>
      <c r="G32" s="280">
        <v>9.5000000000000001E-2</v>
      </c>
      <c r="H32" s="217">
        <f t="shared" ref="H32" si="3">(F32*G32)+F32</f>
        <v>0</v>
      </c>
      <c r="J32" s="120"/>
    </row>
    <row r="33" spans="1:12" x14ac:dyDescent="0.2">
      <c r="A33" s="126"/>
      <c r="F33" s="217"/>
      <c r="G33" s="280"/>
      <c r="H33" s="217"/>
    </row>
    <row r="34" spans="1:12" s="1" customFormat="1" ht="48.75" customHeight="1" x14ac:dyDescent="0.2">
      <c r="A34" s="126">
        <v>13</v>
      </c>
      <c r="B34" s="182" t="s">
        <v>261</v>
      </c>
      <c r="C34" s="230" t="s">
        <v>8</v>
      </c>
      <c r="D34" s="259">
        <v>1</v>
      </c>
      <c r="E34" s="218">
        <v>0</v>
      </c>
      <c r="F34" s="218">
        <f>D34*E34</f>
        <v>0</v>
      </c>
      <c r="G34" s="281">
        <v>9.5000000000000001E-2</v>
      </c>
      <c r="H34" s="218">
        <f t="shared" ref="H34" si="4">(F34*G34)+F34</f>
        <v>0</v>
      </c>
      <c r="I34" s="183"/>
      <c r="J34" s="185"/>
      <c r="K34" s="184"/>
      <c r="L34" s="184"/>
    </row>
    <row r="35" spans="1:12" x14ac:dyDescent="0.2">
      <c r="A35" s="126"/>
      <c r="B35" s="128"/>
      <c r="F35" s="217"/>
      <c r="G35" s="280"/>
      <c r="H35" s="217"/>
    </row>
    <row r="36" spans="1:12" s="1" customFormat="1" ht="38.25" x14ac:dyDescent="0.2">
      <c r="A36" s="126">
        <v>14</v>
      </c>
      <c r="B36" s="182" t="s">
        <v>185</v>
      </c>
      <c r="C36" s="230" t="s">
        <v>8</v>
      </c>
      <c r="D36" s="259">
        <v>8</v>
      </c>
      <c r="E36" s="218">
        <v>0</v>
      </c>
      <c r="F36" s="218">
        <f>D36*E36</f>
        <v>0</v>
      </c>
      <c r="G36" s="281">
        <v>9.5000000000000001E-2</v>
      </c>
      <c r="H36" s="218">
        <f t="shared" ref="H36" si="5">(F36*G36)+F36</f>
        <v>0</v>
      </c>
      <c r="I36" s="183"/>
      <c r="J36" s="185"/>
      <c r="K36" s="184"/>
      <c r="L36" s="184"/>
    </row>
    <row r="37" spans="1:12" x14ac:dyDescent="0.2">
      <c r="A37" s="126"/>
      <c r="F37" s="217"/>
      <c r="G37" s="280"/>
      <c r="H37" s="217"/>
    </row>
    <row r="38" spans="1:12" s="188" customFormat="1" ht="25.5" x14ac:dyDescent="0.2">
      <c r="A38" s="126">
        <v>15</v>
      </c>
      <c r="B38" s="182" t="s">
        <v>179</v>
      </c>
      <c r="C38" s="230" t="s">
        <v>8</v>
      </c>
      <c r="D38" s="259">
        <v>1</v>
      </c>
      <c r="E38" s="218">
        <v>0</v>
      </c>
      <c r="F38" s="218">
        <f>D38*E38</f>
        <v>0</v>
      </c>
      <c r="G38" s="281">
        <v>9.5000000000000001E-2</v>
      </c>
      <c r="H38" s="218">
        <f>(F38*G38)+F38</f>
        <v>0</v>
      </c>
      <c r="I38" s="186"/>
      <c r="J38" s="187"/>
    </row>
    <row r="39" spans="1:12" x14ac:dyDescent="0.2">
      <c r="A39" s="126"/>
      <c r="B39" s="128"/>
      <c r="F39" s="217"/>
      <c r="G39" s="280"/>
      <c r="H39" s="217"/>
    </row>
    <row r="40" spans="1:12" s="188" customFormat="1" ht="25.5" x14ac:dyDescent="0.2">
      <c r="A40" s="126">
        <v>16</v>
      </c>
      <c r="B40" s="182" t="s">
        <v>180</v>
      </c>
      <c r="C40" s="230" t="s">
        <v>8</v>
      </c>
      <c r="D40" s="259">
        <v>2</v>
      </c>
      <c r="E40" s="218">
        <v>0</v>
      </c>
      <c r="F40" s="218">
        <f>D40*E40</f>
        <v>0</v>
      </c>
      <c r="G40" s="281">
        <v>9.5000000000000001E-2</v>
      </c>
      <c r="H40" s="218">
        <f>(F40*G40)+F40</f>
        <v>0</v>
      </c>
      <c r="I40" s="186"/>
      <c r="J40" s="187"/>
    </row>
    <row r="41" spans="1:12" x14ac:dyDescent="0.2">
      <c r="A41" s="126"/>
      <c r="F41" s="217"/>
      <c r="G41" s="280"/>
      <c r="H41" s="217"/>
    </row>
    <row r="42" spans="1:12" s="188" customFormat="1" ht="61.5" customHeight="1" x14ac:dyDescent="0.2">
      <c r="A42" s="126">
        <v>17</v>
      </c>
      <c r="B42" s="182" t="s">
        <v>184</v>
      </c>
      <c r="C42" s="230" t="s">
        <v>8</v>
      </c>
      <c r="D42" s="259">
        <v>1</v>
      </c>
      <c r="E42" s="218">
        <v>0</v>
      </c>
      <c r="F42" s="218">
        <f>D42*E42</f>
        <v>0</v>
      </c>
      <c r="G42" s="281">
        <v>9.5000000000000001E-2</v>
      </c>
      <c r="H42" s="218">
        <f>(F42*G42)+F42</f>
        <v>0</v>
      </c>
      <c r="I42" s="186"/>
      <c r="J42" s="187"/>
    </row>
    <row r="43" spans="1:12" x14ac:dyDescent="0.2">
      <c r="A43" s="126"/>
      <c r="F43" s="217"/>
      <c r="G43" s="280"/>
      <c r="H43" s="217"/>
    </row>
    <row r="44" spans="1:12" s="1" customFormat="1" ht="25.5" x14ac:dyDescent="0.2">
      <c r="A44" s="126">
        <v>18</v>
      </c>
      <c r="B44" s="182" t="s">
        <v>122</v>
      </c>
      <c r="C44" s="230" t="s">
        <v>8</v>
      </c>
      <c r="D44" s="259">
        <v>1</v>
      </c>
      <c r="E44" s="218">
        <v>0</v>
      </c>
      <c r="F44" s="218">
        <f>D44*E44</f>
        <v>0</v>
      </c>
      <c r="G44" s="281">
        <v>9.5000000000000001E-2</v>
      </c>
      <c r="H44" s="218">
        <f t="shared" ref="H44" si="6">(F44*G44)+F44</f>
        <v>0</v>
      </c>
      <c r="I44" s="183"/>
      <c r="J44" s="185"/>
      <c r="K44" s="184"/>
      <c r="L44" s="184"/>
    </row>
    <row r="45" spans="1:12" x14ac:dyDescent="0.2">
      <c r="A45" s="126"/>
      <c r="B45" s="128"/>
      <c r="F45" s="217"/>
      <c r="G45" s="280"/>
      <c r="H45" s="217"/>
    </row>
    <row r="46" spans="1:12" s="188" customFormat="1" ht="25.5" x14ac:dyDescent="0.2">
      <c r="A46" s="126">
        <v>19</v>
      </c>
      <c r="B46" s="182" t="s">
        <v>181</v>
      </c>
      <c r="C46" s="230" t="s">
        <v>8</v>
      </c>
      <c r="D46" s="259">
        <v>2</v>
      </c>
      <c r="E46" s="218">
        <v>0</v>
      </c>
      <c r="F46" s="218">
        <f>D46*E46</f>
        <v>0</v>
      </c>
      <c r="G46" s="281">
        <v>9.5000000000000001E-2</v>
      </c>
      <c r="H46" s="218">
        <f t="shared" ref="H46" si="7">(F46*G46)+F46</f>
        <v>0</v>
      </c>
      <c r="I46" s="183"/>
      <c r="J46" s="189"/>
      <c r="K46" s="190"/>
      <c r="L46" s="190"/>
    </row>
    <row r="47" spans="1:12" x14ac:dyDescent="0.2">
      <c r="A47" s="126"/>
      <c r="B47" s="128"/>
      <c r="F47" s="217"/>
      <c r="G47" s="280"/>
      <c r="H47" s="217"/>
    </row>
    <row r="48" spans="1:12" s="188" customFormat="1" x14ac:dyDescent="0.2">
      <c r="A48" s="126">
        <v>20</v>
      </c>
      <c r="B48" s="191" t="s">
        <v>121</v>
      </c>
      <c r="C48" s="230" t="s">
        <v>8</v>
      </c>
      <c r="D48" s="259">
        <v>1</v>
      </c>
      <c r="E48" s="218">
        <v>0</v>
      </c>
      <c r="F48" s="218">
        <f>D48*E48</f>
        <v>0</v>
      </c>
      <c r="G48" s="281">
        <v>9.5000000000000001E-2</v>
      </c>
      <c r="H48" s="218">
        <f t="shared" ref="H48" si="8">(F48*G48)+F48</f>
        <v>0</v>
      </c>
      <c r="I48" s="183"/>
      <c r="J48" s="189"/>
      <c r="K48" s="190"/>
      <c r="L48" s="190"/>
    </row>
    <row r="49" spans="1:10" x14ac:dyDescent="0.2">
      <c r="A49" s="126"/>
      <c r="F49" s="217"/>
      <c r="G49" s="280"/>
      <c r="H49" s="217"/>
    </row>
    <row r="50" spans="1:10" s="1" customFormat="1" ht="38.25" x14ac:dyDescent="0.2">
      <c r="A50" s="126">
        <v>21</v>
      </c>
      <c r="B50" s="182" t="s">
        <v>238</v>
      </c>
      <c r="C50" s="230" t="s">
        <v>31</v>
      </c>
      <c r="D50" s="259">
        <v>2</v>
      </c>
      <c r="E50" s="218">
        <v>0</v>
      </c>
      <c r="F50" s="218">
        <f>D50*E50</f>
        <v>0</v>
      </c>
      <c r="G50" s="281">
        <v>9.5000000000000001E-2</v>
      </c>
      <c r="H50" s="218">
        <f t="shared" ref="H50" si="9">(F50*G50)+F50</f>
        <v>0</v>
      </c>
      <c r="I50" s="186"/>
      <c r="J50" s="6"/>
    </row>
    <row r="51" spans="1:10" x14ac:dyDescent="0.2">
      <c r="A51" s="126"/>
      <c r="B51" s="128"/>
      <c r="F51" s="217"/>
      <c r="G51" s="280"/>
      <c r="H51" s="217"/>
    </row>
    <row r="52" spans="1:10" ht="78" customHeight="1" x14ac:dyDescent="0.2">
      <c r="A52" s="126">
        <v>22</v>
      </c>
      <c r="B52" s="128" t="s">
        <v>223</v>
      </c>
      <c r="C52" s="232" t="s">
        <v>8</v>
      </c>
      <c r="D52" s="181">
        <v>3</v>
      </c>
      <c r="E52" s="217">
        <v>0</v>
      </c>
      <c r="F52" s="217">
        <f>D52*E52</f>
        <v>0</v>
      </c>
      <c r="G52" s="280">
        <v>9.5000000000000001E-2</v>
      </c>
      <c r="H52" s="217">
        <f>(F52*G52)+F52</f>
        <v>0</v>
      </c>
    </row>
    <row r="53" spans="1:10" x14ac:dyDescent="0.2">
      <c r="A53" s="126"/>
      <c r="F53" s="217"/>
      <c r="G53" s="280"/>
      <c r="H53" s="217"/>
    </row>
    <row r="54" spans="1:10" ht="16.5" thickBot="1" x14ac:dyDescent="0.3">
      <c r="B54" s="129" t="s">
        <v>194</v>
      </c>
      <c r="C54" s="297"/>
      <c r="D54" s="260"/>
      <c r="E54" s="219"/>
      <c r="F54" s="219">
        <f>SUM(F10:F50)</f>
        <v>0</v>
      </c>
      <c r="G54" s="282"/>
      <c r="H54" s="219">
        <f>SUM(H10:H50)</f>
        <v>0</v>
      </c>
    </row>
    <row r="55" spans="1:10" ht="16.5" thickTop="1" x14ac:dyDescent="0.2">
      <c r="A55" s="130"/>
      <c r="B55" s="119"/>
    </row>
    <row r="56" spans="1:10" ht="13.5" thickTop="1" x14ac:dyDescent="0.2">
      <c r="B56" s="119"/>
      <c r="C56" s="181" t="s">
        <v>0</v>
      </c>
      <c r="D56" s="181" t="s">
        <v>35</v>
      </c>
      <c r="E56" s="210" t="s">
        <v>2</v>
      </c>
      <c r="F56" s="214" t="s">
        <v>3</v>
      </c>
      <c r="G56" s="214" t="s">
        <v>4</v>
      </c>
      <c r="H56" s="210" t="s">
        <v>5</v>
      </c>
      <c r="I56" s="110" t="s">
        <v>6</v>
      </c>
    </row>
    <row r="57" spans="1:10" s="123" customFormat="1" ht="15.75" x14ac:dyDescent="0.25">
      <c r="A57" s="121" t="s">
        <v>13</v>
      </c>
      <c r="B57" s="122" t="s">
        <v>39</v>
      </c>
      <c r="C57" s="258"/>
      <c r="D57" s="258"/>
      <c r="E57" s="249"/>
      <c r="F57" s="215"/>
      <c r="G57" s="215"/>
      <c r="H57" s="215"/>
    </row>
    <row r="58" spans="1:10" s="123" customFormat="1" ht="15.75" x14ac:dyDescent="0.25">
      <c r="A58" s="121"/>
      <c r="B58" s="122"/>
      <c r="C58" s="258"/>
      <c r="D58" s="258"/>
      <c r="E58" s="249"/>
      <c r="F58" s="215"/>
      <c r="G58" s="215"/>
      <c r="H58" s="215"/>
    </row>
    <row r="59" spans="1:10" s="133" customFormat="1" x14ac:dyDescent="0.2">
      <c r="A59" s="131"/>
      <c r="B59" s="132" t="s">
        <v>38</v>
      </c>
      <c r="C59" s="220"/>
      <c r="D59" s="261"/>
      <c r="E59" s="221"/>
      <c r="F59" s="220"/>
      <c r="G59" s="220"/>
      <c r="H59" s="220"/>
      <c r="I59" s="134"/>
    </row>
    <row r="60" spans="1:10" s="133" customFormat="1" x14ac:dyDescent="0.2">
      <c r="A60" s="131"/>
      <c r="B60" s="124"/>
      <c r="C60" s="220"/>
      <c r="D60" s="261"/>
      <c r="E60" s="221"/>
      <c r="F60" s="221"/>
      <c r="G60" s="279"/>
      <c r="H60" s="221"/>
      <c r="I60" s="134"/>
    </row>
    <row r="61" spans="1:10" ht="50.65" customHeight="1" x14ac:dyDescent="0.2">
      <c r="A61" s="126">
        <v>1</v>
      </c>
      <c r="B61" s="128" t="s">
        <v>100</v>
      </c>
      <c r="C61" s="232" t="s">
        <v>8</v>
      </c>
      <c r="D61" s="181">
        <v>4</v>
      </c>
      <c r="E61" s="217">
        <v>0</v>
      </c>
      <c r="F61" s="217">
        <f>D61*E61</f>
        <v>0</v>
      </c>
      <c r="G61" s="280">
        <v>9.5000000000000001E-2</v>
      </c>
      <c r="H61" s="217">
        <f>(F61*G61)+F61</f>
        <v>0</v>
      </c>
    </row>
    <row r="62" spans="1:10" x14ac:dyDescent="0.2">
      <c r="A62" s="126"/>
      <c r="B62" s="128"/>
      <c r="F62" s="217"/>
      <c r="G62" s="280"/>
      <c r="H62" s="217"/>
    </row>
    <row r="63" spans="1:10" ht="51" customHeight="1" x14ac:dyDescent="0.2">
      <c r="A63" s="126">
        <f>A61+1</f>
        <v>2</v>
      </c>
      <c r="B63" s="128" t="s">
        <v>99</v>
      </c>
      <c r="C63" s="232" t="s">
        <v>8</v>
      </c>
      <c r="D63" s="181">
        <v>1</v>
      </c>
      <c r="E63" s="217">
        <v>0</v>
      </c>
      <c r="F63" s="217">
        <f>D63*E63</f>
        <v>0</v>
      </c>
      <c r="G63" s="280">
        <v>9.5000000000000001E-2</v>
      </c>
      <c r="H63" s="217">
        <f>(F63*G63)+F63</f>
        <v>0</v>
      </c>
    </row>
    <row r="64" spans="1:10" x14ac:dyDescent="0.2">
      <c r="A64" s="126"/>
      <c r="B64" s="128"/>
      <c r="F64" s="217"/>
      <c r="G64" s="280"/>
      <c r="H64" s="217"/>
    </row>
    <row r="65" spans="1:9" s="135" customFormat="1" ht="17.25" customHeight="1" x14ac:dyDescent="0.25">
      <c r="A65" s="126">
        <f>A63+1</f>
        <v>3</v>
      </c>
      <c r="B65" s="128" t="s">
        <v>262</v>
      </c>
      <c r="C65" s="232" t="s">
        <v>10</v>
      </c>
      <c r="D65" s="181">
        <v>2.7112026199999999</v>
      </c>
      <c r="E65" s="217">
        <v>0</v>
      </c>
      <c r="F65" s="217">
        <f>D65*E65</f>
        <v>0</v>
      </c>
      <c r="G65" s="280">
        <v>9.5000000000000001E-2</v>
      </c>
      <c r="H65" s="217">
        <f>(F65*G65)+F65</f>
        <v>0</v>
      </c>
      <c r="I65" s="110" t="s">
        <v>19</v>
      </c>
    </row>
    <row r="66" spans="1:9" s="135" customFormat="1" ht="15.75" x14ac:dyDescent="0.25">
      <c r="A66" s="126"/>
      <c r="B66" s="128"/>
      <c r="C66" s="232"/>
      <c r="D66" s="181"/>
      <c r="E66" s="217"/>
      <c r="F66" s="217"/>
      <c r="G66" s="280"/>
      <c r="H66" s="217"/>
      <c r="I66" s="110"/>
    </row>
    <row r="67" spans="1:9" ht="25.5" x14ac:dyDescent="0.2">
      <c r="A67" s="126">
        <f>A65+1</f>
        <v>4</v>
      </c>
      <c r="B67" s="128" t="s">
        <v>101</v>
      </c>
      <c r="C67" s="232" t="s">
        <v>10</v>
      </c>
      <c r="D67" s="181">
        <v>2.7112026199999999</v>
      </c>
      <c r="E67" s="217">
        <v>0</v>
      </c>
      <c r="F67" s="217">
        <f>D67*E67</f>
        <v>0</v>
      </c>
      <c r="G67" s="280">
        <v>9.5000000000000001E-2</v>
      </c>
      <c r="H67" s="217">
        <f>(F67*G67)+F67</f>
        <v>0</v>
      </c>
      <c r="I67" s="110" t="s">
        <v>9</v>
      </c>
    </row>
    <row r="68" spans="1:9" s="135" customFormat="1" ht="15.75" x14ac:dyDescent="0.25">
      <c r="A68" s="126"/>
      <c r="B68" s="128"/>
      <c r="C68" s="232"/>
      <c r="D68" s="181"/>
      <c r="E68" s="217"/>
      <c r="F68" s="217"/>
      <c r="G68" s="280"/>
      <c r="H68" s="217"/>
      <c r="I68" s="110"/>
    </row>
    <row r="69" spans="1:9" ht="54" customHeight="1" x14ac:dyDescent="0.2">
      <c r="A69" s="126">
        <f t="shared" ref="A69" si="10">A67+1</f>
        <v>5</v>
      </c>
      <c r="B69" s="128" t="s">
        <v>102</v>
      </c>
      <c r="C69" s="232" t="s">
        <v>10</v>
      </c>
      <c r="D69" s="181">
        <v>85.24</v>
      </c>
      <c r="E69" s="217">
        <v>0</v>
      </c>
      <c r="F69" s="217">
        <f>D69*E69</f>
        <v>0</v>
      </c>
      <c r="G69" s="280">
        <v>9.5000000000000001E-2</v>
      </c>
      <c r="H69" s="217">
        <f>(F69*G69)+F69</f>
        <v>0</v>
      </c>
      <c r="I69" s="110" t="s">
        <v>9</v>
      </c>
    </row>
    <row r="70" spans="1:9" s="135" customFormat="1" ht="15.75" x14ac:dyDescent="0.25">
      <c r="A70" s="126"/>
      <c r="B70" s="128"/>
      <c r="C70" s="232"/>
      <c r="D70" s="181"/>
      <c r="E70" s="217"/>
      <c r="F70" s="217"/>
      <c r="G70" s="280"/>
      <c r="H70" s="217"/>
      <c r="I70" s="110"/>
    </row>
    <row r="71" spans="1:9" ht="43.5" customHeight="1" x14ac:dyDescent="0.2">
      <c r="A71" s="126">
        <f t="shared" ref="A71" si="11">A69+1</f>
        <v>6</v>
      </c>
      <c r="B71" s="128" t="s">
        <v>103</v>
      </c>
      <c r="C71" s="232" t="s">
        <v>10</v>
      </c>
      <c r="D71" s="181">
        <v>2.96</v>
      </c>
      <c r="E71" s="217">
        <v>0</v>
      </c>
      <c r="F71" s="217">
        <f>D71*E71</f>
        <v>0</v>
      </c>
      <c r="G71" s="280">
        <v>9.5000000000000001E-2</v>
      </c>
      <c r="H71" s="217">
        <f>(F71*G71)+F71</f>
        <v>0</v>
      </c>
      <c r="I71" s="110" t="s">
        <v>9</v>
      </c>
    </row>
    <row r="72" spans="1:9" x14ac:dyDescent="0.2">
      <c r="A72" s="126"/>
      <c r="B72" s="128"/>
      <c r="F72" s="217"/>
      <c r="G72" s="280"/>
      <c r="H72" s="217"/>
    </row>
    <row r="73" spans="1:9" x14ac:dyDescent="0.2">
      <c r="A73" s="126"/>
      <c r="B73" s="136" t="s">
        <v>77</v>
      </c>
      <c r="C73" s="298"/>
      <c r="D73" s="262"/>
      <c r="E73" s="250"/>
      <c r="F73" s="222">
        <f>SUM(F61:F71)</f>
        <v>0</v>
      </c>
      <c r="G73" s="283"/>
      <c r="H73" s="222">
        <f>SUM(H61:I72)</f>
        <v>0</v>
      </c>
    </row>
    <row r="74" spans="1:9" x14ac:dyDescent="0.2">
      <c r="A74" s="126"/>
      <c r="B74" s="128"/>
      <c r="F74" s="217"/>
      <c r="G74" s="280"/>
      <c r="H74" s="217"/>
    </row>
    <row r="75" spans="1:9" s="133" customFormat="1" x14ac:dyDescent="0.2">
      <c r="A75" s="126"/>
      <c r="B75" s="132" t="s">
        <v>30</v>
      </c>
      <c r="C75" s="220"/>
      <c r="D75" s="261"/>
      <c r="E75" s="221"/>
      <c r="F75" s="220"/>
      <c r="G75" s="220"/>
      <c r="H75" s="220"/>
      <c r="I75" s="134"/>
    </row>
    <row r="76" spans="1:9" s="133" customFormat="1" x14ac:dyDescent="0.2">
      <c r="A76" s="126"/>
      <c r="B76" s="124"/>
      <c r="C76" s="220"/>
      <c r="D76" s="261"/>
      <c r="E76" s="221"/>
      <c r="F76" s="221"/>
      <c r="G76" s="279"/>
      <c r="H76" s="221"/>
      <c r="I76" s="134"/>
    </row>
    <row r="77" spans="1:9" ht="117.75" customHeight="1" x14ac:dyDescent="0.2">
      <c r="A77" s="126">
        <f>A71+1</f>
        <v>7</v>
      </c>
      <c r="B77" s="127" t="s">
        <v>237</v>
      </c>
      <c r="C77" s="232" t="s">
        <v>10</v>
      </c>
      <c r="D77" s="181">
        <v>5.6</v>
      </c>
      <c r="E77" s="217">
        <v>0</v>
      </c>
      <c r="F77" s="217">
        <f>D77*E77</f>
        <v>0</v>
      </c>
      <c r="G77" s="280">
        <v>9.5000000000000001E-2</v>
      </c>
      <c r="H77" s="217">
        <f>(F77*G77)+F77</f>
        <v>0</v>
      </c>
    </row>
    <row r="78" spans="1:9" s="140" customFormat="1" x14ac:dyDescent="0.2">
      <c r="A78" s="137"/>
      <c r="B78" s="138"/>
      <c r="C78" s="299"/>
      <c r="D78" s="263"/>
      <c r="E78" s="223"/>
      <c r="F78" s="223"/>
      <c r="G78" s="284"/>
      <c r="H78" s="223"/>
      <c r="I78" s="139"/>
    </row>
    <row r="79" spans="1:9" ht="66" customHeight="1" x14ac:dyDescent="0.2">
      <c r="A79" s="126">
        <f t="shared" ref="A79" si="12">A77+1</f>
        <v>8</v>
      </c>
      <c r="B79" s="127" t="s">
        <v>152</v>
      </c>
      <c r="C79" s="232" t="s">
        <v>10</v>
      </c>
      <c r="D79" s="181">
        <v>1</v>
      </c>
      <c r="E79" s="217">
        <v>0</v>
      </c>
      <c r="F79" s="217">
        <f>D79*E79</f>
        <v>0</v>
      </c>
      <c r="G79" s="280">
        <v>9.5000000000000001E-2</v>
      </c>
      <c r="H79" s="217">
        <f>(F79*G79)+F79</f>
        <v>0</v>
      </c>
    </row>
    <row r="80" spans="1:9" x14ac:dyDescent="0.2">
      <c r="A80" s="126"/>
      <c r="B80" s="141"/>
      <c r="C80" s="300"/>
      <c r="D80" s="264"/>
      <c r="E80" s="224"/>
      <c r="F80" s="224"/>
      <c r="G80" s="285"/>
      <c r="H80" s="224"/>
    </row>
    <row r="81" spans="1:8" x14ac:dyDescent="0.2">
      <c r="B81" s="142" t="s">
        <v>75</v>
      </c>
      <c r="C81" s="299"/>
      <c r="D81" s="263"/>
      <c r="E81" s="223"/>
      <c r="F81" s="221">
        <f>SUM(F77:F80)</f>
        <v>0</v>
      </c>
      <c r="G81" s="279"/>
      <c r="H81" s="221">
        <f>SUM(H77:H80)</f>
        <v>0</v>
      </c>
    </row>
    <row r="82" spans="1:8" x14ac:dyDescent="0.2">
      <c r="A82" s="126"/>
      <c r="B82" s="128"/>
      <c r="F82" s="217"/>
      <c r="G82" s="280"/>
      <c r="H82" s="217"/>
    </row>
    <row r="83" spans="1:8" x14ac:dyDescent="0.2">
      <c r="A83" s="149"/>
      <c r="B83" s="132" t="s">
        <v>106</v>
      </c>
      <c r="C83" s="301"/>
      <c r="D83" s="265"/>
      <c r="E83" s="225"/>
      <c r="F83" s="225"/>
      <c r="G83" s="239"/>
      <c r="H83" s="225"/>
    </row>
    <row r="84" spans="1:8" x14ac:dyDescent="0.2">
      <c r="B84" s="152"/>
      <c r="F84" s="217"/>
      <c r="G84" s="280"/>
      <c r="H84" s="217"/>
    </row>
    <row r="85" spans="1:8" ht="93.75" customHeight="1" x14ac:dyDescent="0.2">
      <c r="A85" s="126">
        <f>A79+1</f>
        <v>9</v>
      </c>
      <c r="B85" s="152" t="s">
        <v>199</v>
      </c>
      <c r="F85" s="217"/>
      <c r="G85" s="280"/>
      <c r="H85" s="217"/>
    </row>
    <row r="86" spans="1:8" ht="25.5" x14ac:dyDescent="0.2">
      <c r="B86" s="138" t="s">
        <v>105</v>
      </c>
      <c r="C86" s="232" t="s">
        <v>11</v>
      </c>
      <c r="D86" s="181">
        <v>6</v>
      </c>
      <c r="E86" s="217">
        <v>0</v>
      </c>
      <c r="F86" s="217">
        <f>D86*E86</f>
        <v>0</v>
      </c>
      <c r="G86" s="280">
        <v>9.5000000000000001E-2</v>
      </c>
      <c r="H86" s="217">
        <f>(F86*G86)+F86</f>
        <v>0</v>
      </c>
    </row>
    <row r="87" spans="1:8" x14ac:dyDescent="0.2">
      <c r="A87" s="149"/>
      <c r="B87" s="150"/>
      <c r="C87" s="301"/>
      <c r="D87" s="265"/>
      <c r="E87" s="225"/>
      <c r="F87" s="225"/>
      <c r="G87" s="239"/>
      <c r="H87" s="225"/>
    </row>
    <row r="88" spans="1:8" ht="95.25" customHeight="1" x14ac:dyDescent="0.2">
      <c r="A88" s="126">
        <f>A85+1</f>
        <v>10</v>
      </c>
      <c r="B88" s="152" t="s">
        <v>214</v>
      </c>
      <c r="F88" s="217"/>
      <c r="G88" s="280"/>
      <c r="H88" s="217"/>
    </row>
    <row r="89" spans="1:8" ht="25.5" x14ac:dyDescent="0.2">
      <c r="B89" s="138" t="s">
        <v>105</v>
      </c>
      <c r="C89" s="232" t="s">
        <v>11</v>
      </c>
      <c r="D89" s="181">
        <v>6</v>
      </c>
      <c r="E89" s="217">
        <v>0</v>
      </c>
      <c r="F89" s="217">
        <f>D89*E89</f>
        <v>0</v>
      </c>
      <c r="G89" s="280">
        <v>9.5000000000000001E-2</v>
      </c>
      <c r="H89" s="217">
        <f>(F89*G89)+F89</f>
        <v>0</v>
      </c>
    </row>
    <row r="90" spans="1:8" x14ac:dyDescent="0.2">
      <c r="A90" s="149"/>
      <c r="B90" s="150"/>
      <c r="C90" s="301"/>
      <c r="D90" s="265"/>
      <c r="E90" s="225"/>
      <c r="F90" s="225"/>
      <c r="G90" s="239"/>
      <c r="H90" s="225"/>
    </row>
    <row r="91" spans="1:8" ht="94.5" customHeight="1" x14ac:dyDescent="0.2">
      <c r="A91" s="126">
        <f>A88+1</f>
        <v>11</v>
      </c>
      <c r="B91" s="152" t="s">
        <v>215</v>
      </c>
      <c r="F91" s="217"/>
      <c r="G91" s="280"/>
      <c r="H91" s="217"/>
    </row>
    <row r="92" spans="1:8" ht="25.5" x14ac:dyDescent="0.2">
      <c r="B92" s="138" t="s">
        <v>105</v>
      </c>
      <c r="C92" s="232" t="s">
        <v>11</v>
      </c>
      <c r="D92" s="181">
        <v>6</v>
      </c>
      <c r="E92" s="217">
        <v>0</v>
      </c>
      <c r="F92" s="217">
        <f>D92*E92</f>
        <v>0</v>
      </c>
      <c r="G92" s="280">
        <v>9.5000000000000001E-2</v>
      </c>
      <c r="H92" s="217">
        <f>(F92*G92)+F92</f>
        <v>0</v>
      </c>
    </row>
    <row r="93" spans="1:8" x14ac:dyDescent="0.2">
      <c r="A93" s="126"/>
      <c r="F93" s="217"/>
      <c r="G93" s="280"/>
      <c r="H93" s="217"/>
    </row>
    <row r="94" spans="1:8" x14ac:dyDescent="0.2">
      <c r="A94" s="126"/>
      <c r="B94" s="144" t="s">
        <v>218</v>
      </c>
      <c r="C94" s="298"/>
      <c r="D94" s="262"/>
      <c r="E94" s="250"/>
      <c r="F94" s="222">
        <f>F86</f>
        <v>0</v>
      </c>
      <c r="G94" s="286"/>
      <c r="H94" s="222">
        <f>H86</f>
        <v>0</v>
      </c>
    </row>
    <row r="95" spans="1:8" x14ac:dyDescent="0.2">
      <c r="A95" s="149"/>
      <c r="B95" s="150"/>
      <c r="C95" s="301"/>
      <c r="D95" s="265"/>
      <c r="E95" s="225"/>
      <c r="F95" s="225"/>
      <c r="G95" s="239"/>
      <c r="H95" s="225"/>
    </row>
    <row r="96" spans="1:8" x14ac:dyDescent="0.2">
      <c r="A96" s="126"/>
      <c r="B96" s="143" t="s">
        <v>216</v>
      </c>
      <c r="F96" s="217"/>
      <c r="G96" s="280"/>
      <c r="H96" s="217"/>
    </row>
    <row r="97" spans="1:15" x14ac:dyDescent="0.2">
      <c r="A97" s="126"/>
      <c r="B97" s="128"/>
      <c r="F97" s="217"/>
      <c r="G97" s="280"/>
      <c r="H97" s="217"/>
    </row>
    <row r="98" spans="1:15" ht="36.75" customHeight="1" x14ac:dyDescent="0.2">
      <c r="A98" s="126">
        <f>A91+1</f>
        <v>12</v>
      </c>
      <c r="B98" s="127" t="s">
        <v>205</v>
      </c>
      <c r="C98" s="232" t="s">
        <v>29</v>
      </c>
      <c r="D98" s="181">
        <v>30.65</v>
      </c>
      <c r="E98" s="217">
        <v>0</v>
      </c>
      <c r="F98" s="217">
        <f>D98*E98</f>
        <v>0</v>
      </c>
      <c r="G98" s="280">
        <v>9.5000000000000001E-2</v>
      </c>
      <c r="H98" s="217">
        <f>(F98*G98)+F98</f>
        <v>0</v>
      </c>
    </row>
    <row r="99" spans="1:15" x14ac:dyDescent="0.2">
      <c r="A99" s="126"/>
      <c r="B99" s="128"/>
      <c r="F99" s="217"/>
      <c r="G99" s="280"/>
      <c r="H99" s="217"/>
    </row>
    <row r="100" spans="1:15" ht="25.5" x14ac:dyDescent="0.2">
      <c r="A100" s="126">
        <f t="shared" ref="A100" si="13">A98+1</f>
        <v>13</v>
      </c>
      <c r="B100" s="127" t="s">
        <v>204</v>
      </c>
      <c r="C100" s="232" t="s">
        <v>29</v>
      </c>
      <c r="D100" s="181">
        <v>38.71</v>
      </c>
      <c r="E100" s="217">
        <v>0</v>
      </c>
      <c r="F100" s="217">
        <f>D100*E100</f>
        <v>0</v>
      </c>
      <c r="G100" s="280">
        <v>9.5000000000000001E-2</v>
      </c>
      <c r="H100" s="217">
        <f>(F100*G100)+F100</f>
        <v>0</v>
      </c>
    </row>
    <row r="101" spans="1:15" x14ac:dyDescent="0.2">
      <c r="A101" s="126"/>
      <c r="B101" s="128"/>
      <c r="F101" s="217"/>
      <c r="G101" s="280"/>
      <c r="H101" s="217"/>
    </row>
    <row r="102" spans="1:15" ht="25.5" x14ac:dyDescent="0.2">
      <c r="A102" s="126">
        <f t="shared" ref="A102" si="14">A100+1</f>
        <v>14</v>
      </c>
      <c r="B102" s="127" t="s">
        <v>32</v>
      </c>
      <c r="C102" s="232" t="s">
        <v>11</v>
      </c>
      <c r="D102" s="181">
        <v>6.48</v>
      </c>
      <c r="E102" s="217">
        <v>0</v>
      </c>
      <c r="F102" s="217">
        <f>D102*E102</f>
        <v>0</v>
      </c>
      <c r="G102" s="280">
        <v>9.5000000000000001E-2</v>
      </c>
      <c r="H102" s="217">
        <f>(F102*G102)+F102</f>
        <v>0</v>
      </c>
    </row>
    <row r="103" spans="1:15" x14ac:dyDescent="0.2">
      <c r="A103" s="126"/>
      <c r="F103" s="217"/>
      <c r="G103" s="280"/>
      <c r="H103" s="217"/>
    </row>
    <row r="104" spans="1:15" x14ac:dyDescent="0.2">
      <c r="A104" s="126"/>
      <c r="B104" s="144" t="s">
        <v>217</v>
      </c>
      <c r="C104" s="298"/>
      <c r="D104" s="262"/>
      <c r="E104" s="250"/>
      <c r="F104" s="222">
        <f>SUM(F98:F103)</f>
        <v>0</v>
      </c>
      <c r="G104" s="286"/>
      <c r="H104" s="222">
        <f>SUM(H98:H103)</f>
        <v>0</v>
      </c>
    </row>
    <row r="105" spans="1:15" x14ac:dyDescent="0.2">
      <c r="A105" s="126"/>
      <c r="F105" s="217"/>
      <c r="G105" s="280"/>
      <c r="H105" s="217"/>
    </row>
    <row r="106" spans="1:15" x14ac:dyDescent="0.2">
      <c r="A106" s="126"/>
      <c r="B106" s="132" t="s">
        <v>20</v>
      </c>
      <c r="F106" s="217"/>
      <c r="G106" s="280"/>
      <c r="H106" s="217"/>
    </row>
    <row r="107" spans="1:15" x14ac:dyDescent="0.2">
      <c r="A107" s="126"/>
      <c r="F107" s="217"/>
      <c r="G107" s="280"/>
      <c r="H107" s="217"/>
    </row>
    <row r="108" spans="1:15" s="120" customFormat="1" ht="67.5" customHeight="1" x14ac:dyDescent="0.2">
      <c r="A108" s="126">
        <f>A102+1</f>
        <v>15</v>
      </c>
      <c r="B108" s="127" t="s">
        <v>197</v>
      </c>
      <c r="C108" s="232" t="s">
        <v>10</v>
      </c>
      <c r="D108" s="181">
        <v>42.9</v>
      </c>
      <c r="E108" s="217">
        <v>0</v>
      </c>
      <c r="F108" s="217">
        <f>D108*E108</f>
        <v>0</v>
      </c>
      <c r="G108" s="280">
        <v>9.5000000000000001E-2</v>
      </c>
      <c r="H108" s="217">
        <f>(F108*G108)+F108</f>
        <v>0</v>
      </c>
      <c r="I108" s="110" t="s">
        <v>9</v>
      </c>
      <c r="J108" s="111"/>
      <c r="K108" s="111"/>
      <c r="L108" s="111"/>
      <c r="M108" s="111"/>
      <c r="N108" s="111"/>
      <c r="O108" s="111"/>
    </row>
    <row r="109" spans="1:15" x14ac:dyDescent="0.2">
      <c r="A109" s="126"/>
      <c r="F109" s="217"/>
      <c r="G109" s="280"/>
      <c r="H109" s="217"/>
    </row>
    <row r="110" spans="1:15" ht="62.25" customHeight="1" x14ac:dyDescent="0.2">
      <c r="A110" s="126">
        <f t="shared" ref="A110" si="15">A108+1</f>
        <v>16</v>
      </c>
      <c r="B110" s="128" t="s">
        <v>219</v>
      </c>
      <c r="C110" s="232" t="s">
        <v>104</v>
      </c>
      <c r="D110" s="181">
        <v>1</v>
      </c>
      <c r="E110" s="217">
        <v>0</v>
      </c>
      <c r="F110" s="217">
        <f>D110*E110</f>
        <v>0</v>
      </c>
      <c r="G110" s="280">
        <v>9.5000000000000001E-2</v>
      </c>
      <c r="H110" s="217">
        <f>(F110*G110)+F110</f>
        <v>0</v>
      </c>
      <c r="I110" s="110" t="s">
        <v>9</v>
      </c>
    </row>
    <row r="111" spans="1:15" x14ac:dyDescent="0.2">
      <c r="A111" s="126"/>
      <c r="F111" s="217"/>
      <c r="G111" s="280"/>
      <c r="H111" s="217"/>
    </row>
    <row r="112" spans="1:15" ht="25.5" x14ac:dyDescent="0.2">
      <c r="A112" s="126">
        <f t="shared" ref="A112:A116" si="16">A110+1</f>
        <v>17</v>
      </c>
      <c r="B112" s="128" t="s">
        <v>265</v>
      </c>
      <c r="C112" s="232" t="s">
        <v>8</v>
      </c>
      <c r="D112" s="181">
        <v>1</v>
      </c>
      <c r="E112" s="217">
        <v>0</v>
      </c>
      <c r="F112" s="217">
        <f>D112*E112</f>
        <v>0</v>
      </c>
      <c r="G112" s="280">
        <v>9.5000000000000001E-2</v>
      </c>
      <c r="H112" s="217">
        <f>(F112*G112)+F112</f>
        <v>0</v>
      </c>
      <c r="I112" s="110" t="s">
        <v>9</v>
      </c>
    </row>
    <row r="113" spans="1:15" s="140" customFormat="1" x14ac:dyDescent="0.2">
      <c r="A113" s="137"/>
      <c r="B113" s="138"/>
      <c r="C113" s="299"/>
      <c r="D113" s="263"/>
      <c r="E113" s="223"/>
      <c r="F113" s="223"/>
      <c r="G113" s="284"/>
      <c r="H113" s="223"/>
      <c r="I113" s="139"/>
    </row>
    <row r="114" spans="1:15" s="1" customFormat="1" ht="25.5" x14ac:dyDescent="0.2">
      <c r="A114" s="126">
        <f t="shared" si="16"/>
        <v>18</v>
      </c>
      <c r="B114" s="182" t="s">
        <v>227</v>
      </c>
      <c r="C114" s="230" t="s">
        <v>10</v>
      </c>
      <c r="D114" s="259">
        <v>22.15</v>
      </c>
      <c r="E114" s="218">
        <v>0</v>
      </c>
      <c r="F114" s="218">
        <f>D114*E114</f>
        <v>0</v>
      </c>
      <c r="G114" s="281">
        <v>9.5000000000000001E-2</v>
      </c>
      <c r="H114" s="218">
        <f>(F114*G114)+F114</f>
        <v>0</v>
      </c>
      <c r="I114" s="183"/>
      <c r="J114" s="184"/>
      <c r="K114" s="184"/>
      <c r="L114" s="184"/>
    </row>
    <row r="115" spans="1:15" x14ac:dyDescent="0.2">
      <c r="A115" s="126"/>
      <c r="F115" s="217"/>
      <c r="G115" s="280"/>
      <c r="H115" s="217"/>
    </row>
    <row r="116" spans="1:15" s="1" customFormat="1" ht="25.5" x14ac:dyDescent="0.2">
      <c r="A116" s="126">
        <f t="shared" si="16"/>
        <v>19</v>
      </c>
      <c r="B116" s="182" t="s">
        <v>258</v>
      </c>
      <c r="C116" s="230" t="s">
        <v>10</v>
      </c>
      <c r="D116" s="259">
        <v>20.3</v>
      </c>
      <c r="E116" s="218">
        <v>0</v>
      </c>
      <c r="F116" s="218">
        <f>D116*E116</f>
        <v>0</v>
      </c>
      <c r="G116" s="281">
        <v>9.5000000000000001E-2</v>
      </c>
      <c r="H116" s="218">
        <f>(F116*G116)+F116</f>
        <v>0</v>
      </c>
      <c r="I116" s="183"/>
      <c r="J116" s="184"/>
      <c r="K116" s="184"/>
      <c r="L116" s="184"/>
    </row>
    <row r="117" spans="1:15" x14ac:dyDescent="0.2">
      <c r="A117" s="126"/>
      <c r="F117" s="217"/>
      <c r="G117" s="280"/>
      <c r="H117" s="217"/>
    </row>
    <row r="118" spans="1:15" x14ac:dyDescent="0.2">
      <c r="A118" s="126"/>
      <c r="B118" s="144" t="s">
        <v>226</v>
      </c>
      <c r="C118" s="298"/>
      <c r="D118" s="262"/>
      <c r="E118" s="250"/>
      <c r="F118" s="222">
        <f>SUM(F108:F115)</f>
        <v>0</v>
      </c>
      <c r="G118" s="286"/>
      <c r="H118" s="222">
        <f>SUM(H108:H115)</f>
        <v>0</v>
      </c>
    </row>
    <row r="119" spans="1:15" x14ac:dyDescent="0.2">
      <c r="A119" s="126"/>
      <c r="F119" s="217"/>
      <c r="G119" s="280"/>
      <c r="H119" s="217"/>
    </row>
    <row r="120" spans="1:15" x14ac:dyDescent="0.2">
      <c r="A120" s="126"/>
      <c r="B120" s="132" t="s">
        <v>63</v>
      </c>
      <c r="F120" s="217"/>
      <c r="G120" s="280"/>
      <c r="H120" s="217"/>
    </row>
    <row r="121" spans="1:15" x14ac:dyDescent="0.2">
      <c r="A121" s="126"/>
      <c r="F121" s="217"/>
      <c r="G121" s="280"/>
      <c r="H121" s="217"/>
    </row>
    <row r="122" spans="1:15" ht="38.25" x14ac:dyDescent="0.2">
      <c r="A122" s="126">
        <f>A116+1</f>
        <v>20</v>
      </c>
      <c r="B122" s="128" t="s">
        <v>196</v>
      </c>
      <c r="C122" s="232" t="s">
        <v>10</v>
      </c>
      <c r="D122" s="181">
        <v>52.38</v>
      </c>
      <c r="E122" s="217">
        <v>0</v>
      </c>
      <c r="F122" s="217">
        <f>D122*E122</f>
        <v>0</v>
      </c>
      <c r="G122" s="280">
        <v>9.5000000000000001E-2</v>
      </c>
      <c r="H122" s="217">
        <f>(F122*G122)+F122</f>
        <v>0</v>
      </c>
      <c r="I122" s="110" t="s">
        <v>9</v>
      </c>
    </row>
    <row r="123" spans="1:15" x14ac:dyDescent="0.2">
      <c r="A123" s="126"/>
      <c r="F123" s="217"/>
      <c r="G123" s="280"/>
      <c r="H123" s="217"/>
    </row>
    <row r="124" spans="1:15" ht="25.5" x14ac:dyDescent="0.2">
      <c r="A124" s="126">
        <f t="shared" ref="A124" si="17">A122+1</f>
        <v>21</v>
      </c>
      <c r="B124" s="128" t="s">
        <v>198</v>
      </c>
      <c r="C124" s="232" t="s">
        <v>10</v>
      </c>
      <c r="D124" s="181">
        <v>2.65</v>
      </c>
      <c r="E124" s="217">
        <v>0</v>
      </c>
      <c r="F124" s="217">
        <f>D124*E124</f>
        <v>0</v>
      </c>
      <c r="G124" s="280">
        <v>9.5000000000000001E-2</v>
      </c>
      <c r="H124" s="217">
        <f>(F124*G124)+F124</f>
        <v>0</v>
      </c>
      <c r="I124" s="110" t="s">
        <v>9</v>
      </c>
    </row>
    <row r="125" spans="1:15" s="120" customFormat="1" x14ac:dyDescent="0.2">
      <c r="A125" s="126"/>
      <c r="B125" s="127"/>
      <c r="C125" s="232"/>
      <c r="D125" s="181"/>
      <c r="E125" s="217"/>
      <c r="F125" s="217"/>
      <c r="G125" s="280"/>
      <c r="H125" s="217"/>
      <c r="I125" s="110"/>
      <c r="J125" s="111"/>
      <c r="K125" s="111"/>
      <c r="L125" s="111"/>
      <c r="M125" s="111"/>
      <c r="N125" s="111"/>
      <c r="O125" s="111"/>
    </row>
    <row r="126" spans="1:15" ht="38.25" x14ac:dyDescent="0.2">
      <c r="A126" s="126">
        <f t="shared" ref="A126" si="18">A124+1</f>
        <v>22</v>
      </c>
      <c r="B126" s="127" t="s">
        <v>225</v>
      </c>
      <c r="C126" s="232" t="s">
        <v>31</v>
      </c>
      <c r="D126" s="181">
        <v>16</v>
      </c>
      <c r="E126" s="217">
        <v>0</v>
      </c>
      <c r="F126" s="217">
        <f>D126*E126</f>
        <v>0</v>
      </c>
      <c r="G126" s="280">
        <v>9.5000000000000001E-2</v>
      </c>
      <c r="H126" s="217">
        <f>(F126*G126)+F126</f>
        <v>0</v>
      </c>
      <c r="I126" s="110" t="s">
        <v>9</v>
      </c>
    </row>
    <row r="127" spans="1:15" x14ac:dyDescent="0.2">
      <c r="A127" s="126"/>
      <c r="F127" s="217"/>
      <c r="G127" s="280"/>
      <c r="H127" s="217"/>
    </row>
    <row r="128" spans="1:15" x14ac:dyDescent="0.2">
      <c r="A128" s="126"/>
      <c r="B128" s="144" t="s">
        <v>76</v>
      </c>
      <c r="C128" s="298"/>
      <c r="D128" s="262"/>
      <c r="E128" s="250"/>
      <c r="F128" s="222">
        <f>SUM(F122:F127)</f>
        <v>0</v>
      </c>
      <c r="G128" s="286"/>
      <c r="H128" s="222">
        <f>SUM(H122:H127)</f>
        <v>0</v>
      </c>
    </row>
    <row r="129" spans="1:9" x14ac:dyDescent="0.2">
      <c r="A129" s="126"/>
      <c r="B129" s="142"/>
      <c r="C129" s="299"/>
      <c r="D129" s="263"/>
      <c r="E129" s="223"/>
      <c r="F129" s="223"/>
      <c r="G129" s="284"/>
      <c r="H129" s="223"/>
    </row>
    <row r="130" spans="1:9" x14ac:dyDescent="0.2">
      <c r="A130" s="126"/>
      <c r="F130" s="217"/>
      <c r="G130" s="280"/>
      <c r="H130" s="217"/>
    </row>
    <row r="131" spans="1:9" ht="16.5" thickBot="1" x14ac:dyDescent="0.3">
      <c r="B131" s="129" t="s">
        <v>40</v>
      </c>
      <c r="C131" s="297"/>
      <c r="D131" s="260"/>
      <c r="E131" s="219"/>
      <c r="F131" s="219">
        <f>F73+F81+F94+F104+F118+F128</f>
        <v>0</v>
      </c>
      <c r="G131" s="282"/>
      <c r="H131" s="219">
        <f>H73+H81+H94+H104+H118+H128</f>
        <v>0</v>
      </c>
    </row>
    <row r="132" spans="1:9" ht="16.5" thickTop="1" x14ac:dyDescent="0.25">
      <c r="B132" s="145"/>
      <c r="C132" s="302"/>
      <c r="D132" s="266"/>
      <c r="E132" s="226"/>
      <c r="F132" s="226"/>
      <c r="G132" s="228"/>
      <c r="H132" s="226"/>
    </row>
    <row r="133" spans="1:9" s="147" customFormat="1" ht="18.75" thickBot="1" x14ac:dyDescent="0.3">
      <c r="A133" s="146"/>
      <c r="B133" s="146" t="s">
        <v>80</v>
      </c>
      <c r="C133" s="303"/>
      <c r="D133" s="267"/>
      <c r="E133" s="227"/>
      <c r="F133" s="227">
        <f>F131+F54</f>
        <v>0</v>
      </c>
      <c r="G133" s="287"/>
      <c r="H133" s="227">
        <f>H131+H54</f>
        <v>0</v>
      </c>
      <c r="I133" s="116"/>
    </row>
    <row r="134" spans="1:9" ht="13.5" thickTop="1" x14ac:dyDescent="0.2">
      <c r="C134" s="181"/>
      <c r="E134" s="210"/>
      <c r="H134" s="210"/>
    </row>
    <row r="135" spans="1:9" s="116" customFormat="1" ht="18.75" x14ac:dyDescent="0.3">
      <c r="A135" s="114" t="s">
        <v>43</v>
      </c>
      <c r="B135" s="115" t="s">
        <v>14</v>
      </c>
      <c r="C135" s="257"/>
      <c r="D135" s="257"/>
      <c r="E135" s="248"/>
      <c r="F135" s="213"/>
      <c r="G135" s="213"/>
      <c r="H135" s="213"/>
    </row>
    <row r="136" spans="1:9" s="123" customFormat="1" ht="15.75" x14ac:dyDescent="0.25">
      <c r="A136" s="121"/>
      <c r="B136" s="122"/>
      <c r="C136" s="258"/>
      <c r="D136" s="258"/>
      <c r="E136" s="249"/>
      <c r="F136" s="215"/>
      <c r="G136" s="215"/>
      <c r="H136" s="215"/>
    </row>
    <row r="137" spans="1:9" ht="15.75" x14ac:dyDescent="0.2">
      <c r="A137" s="130"/>
      <c r="B137" s="148"/>
      <c r="C137" s="181" t="s">
        <v>0</v>
      </c>
      <c r="D137" s="181" t="s">
        <v>1</v>
      </c>
      <c r="E137" s="210" t="s">
        <v>2</v>
      </c>
      <c r="F137" s="214" t="s">
        <v>12</v>
      </c>
      <c r="G137" s="214" t="s">
        <v>4</v>
      </c>
      <c r="H137" s="210" t="s">
        <v>5</v>
      </c>
    </row>
    <row r="138" spans="1:9" ht="15.75" x14ac:dyDescent="0.25">
      <c r="A138" s="121" t="s">
        <v>7</v>
      </c>
      <c r="B138" s="148" t="s">
        <v>220</v>
      </c>
      <c r="C138" s="302"/>
      <c r="D138" s="266"/>
      <c r="E138" s="226"/>
      <c r="F138" s="228"/>
      <c r="G138" s="228"/>
      <c r="H138" s="228"/>
    </row>
    <row r="139" spans="1:9" x14ac:dyDescent="0.2">
      <c r="B139" s="128"/>
      <c r="C139" s="299"/>
      <c r="D139" s="263"/>
      <c r="E139" s="223"/>
      <c r="F139" s="229"/>
      <c r="G139" s="229"/>
      <c r="H139" s="229"/>
    </row>
    <row r="140" spans="1:9" ht="144" customHeight="1" x14ac:dyDescent="0.2">
      <c r="B140" s="128" t="s">
        <v>221</v>
      </c>
      <c r="C140" s="299"/>
      <c r="D140" s="263"/>
      <c r="E140" s="223"/>
      <c r="F140" s="223"/>
      <c r="G140" s="229"/>
      <c r="H140" s="223"/>
    </row>
    <row r="141" spans="1:9" x14ac:dyDescent="0.2">
      <c r="B141" s="128"/>
      <c r="C141" s="299"/>
      <c r="D141" s="263"/>
      <c r="E141" s="223"/>
      <c r="F141" s="223"/>
      <c r="G141" s="229"/>
      <c r="H141" s="223"/>
    </row>
    <row r="142" spans="1:9" x14ac:dyDescent="0.2">
      <c r="A142" s="149"/>
      <c r="B142" s="150" t="s">
        <v>38</v>
      </c>
      <c r="C142" s="301"/>
      <c r="D142" s="265"/>
      <c r="E142" s="225"/>
      <c r="F142" s="225"/>
      <c r="G142" s="239"/>
      <c r="H142" s="225"/>
    </row>
    <row r="143" spans="1:9" x14ac:dyDescent="0.2">
      <c r="A143" s="149"/>
      <c r="B143" s="150"/>
      <c r="C143" s="301"/>
      <c r="D143" s="265"/>
      <c r="E143" s="225"/>
      <c r="F143" s="225"/>
      <c r="G143" s="239"/>
      <c r="H143" s="225"/>
    </row>
    <row r="144" spans="1:9" ht="92.25" customHeight="1" x14ac:dyDescent="0.2">
      <c r="A144" s="118">
        <v>1</v>
      </c>
      <c r="B144" s="127" t="s">
        <v>249</v>
      </c>
      <c r="F144" s="217"/>
      <c r="G144" s="280"/>
      <c r="H144" s="217"/>
    </row>
    <row r="145" spans="1:9" x14ac:dyDescent="0.2">
      <c r="B145" s="124" t="s">
        <v>37</v>
      </c>
      <c r="C145" s="232" t="s">
        <v>10</v>
      </c>
      <c r="D145" s="263">
        <v>36.36</v>
      </c>
      <c r="E145" s="217">
        <v>0</v>
      </c>
      <c r="F145" s="217">
        <f>D145*E145</f>
        <v>0</v>
      </c>
      <c r="G145" s="280">
        <v>9.5000000000000001E-2</v>
      </c>
      <c r="H145" s="217">
        <f>(F145*G145)+F145</f>
        <v>0</v>
      </c>
    </row>
    <row r="146" spans="1:9" x14ac:dyDescent="0.2">
      <c r="A146" s="149"/>
      <c r="B146" s="150"/>
      <c r="C146" s="301"/>
      <c r="D146" s="265"/>
      <c r="E146" s="225"/>
      <c r="F146" s="225"/>
      <c r="G146" s="239"/>
      <c r="H146" s="225"/>
    </row>
    <row r="147" spans="1:9" ht="80.25" customHeight="1" x14ac:dyDescent="0.2">
      <c r="A147" s="126">
        <f>A144+1</f>
        <v>2</v>
      </c>
      <c r="B147" s="192" t="s">
        <v>250</v>
      </c>
      <c r="F147" s="217"/>
      <c r="G147" s="280"/>
      <c r="H147" s="217"/>
    </row>
    <row r="148" spans="1:9" x14ac:dyDescent="0.2">
      <c r="B148" s="151" t="s">
        <v>34</v>
      </c>
      <c r="C148" s="232" t="s">
        <v>10</v>
      </c>
      <c r="D148" s="181">
        <v>48.9</v>
      </c>
      <c r="E148" s="217">
        <v>0</v>
      </c>
      <c r="F148" s="217">
        <f>D148*E148</f>
        <v>0</v>
      </c>
      <c r="G148" s="280">
        <v>9.5000000000000001E-2</v>
      </c>
      <c r="H148" s="217">
        <f>(F148*G148)+F148</f>
        <v>0</v>
      </c>
    </row>
    <row r="149" spans="1:9" x14ac:dyDescent="0.2">
      <c r="A149" s="149"/>
      <c r="B149" s="150"/>
      <c r="C149" s="301"/>
      <c r="D149" s="265"/>
      <c r="E149" s="225"/>
      <c r="F149" s="225"/>
      <c r="G149" s="239"/>
      <c r="H149" s="225"/>
    </row>
    <row r="150" spans="1:9" x14ac:dyDescent="0.2">
      <c r="A150" s="149"/>
      <c r="B150" s="151" t="s">
        <v>78</v>
      </c>
      <c r="C150" s="301"/>
      <c r="D150" s="265"/>
      <c r="E150" s="225"/>
      <c r="F150" s="225"/>
      <c r="G150" s="239"/>
      <c r="H150" s="225"/>
    </row>
    <row r="151" spans="1:9" x14ac:dyDescent="0.2">
      <c r="A151" s="149"/>
      <c r="B151" s="150"/>
      <c r="C151" s="301"/>
      <c r="D151" s="265"/>
      <c r="E151" s="225"/>
      <c r="F151" s="225"/>
      <c r="G151" s="239"/>
      <c r="H151" s="225"/>
    </row>
    <row r="152" spans="1:9" s="170" customFormat="1" ht="78.75" customHeight="1" x14ac:dyDescent="0.2">
      <c r="A152" s="126">
        <f>A147+1</f>
        <v>3</v>
      </c>
      <c r="B152" s="152" t="s">
        <v>251</v>
      </c>
      <c r="C152" s="232"/>
      <c r="D152" s="181"/>
      <c r="E152" s="217"/>
      <c r="F152" s="217"/>
      <c r="G152" s="280"/>
      <c r="H152" s="217"/>
      <c r="I152" s="169"/>
    </row>
    <row r="153" spans="1:9" x14ac:dyDescent="0.2">
      <c r="B153" s="151" t="s">
        <v>228</v>
      </c>
      <c r="C153" s="232" t="s">
        <v>10</v>
      </c>
      <c r="D153" s="181">
        <v>22.15</v>
      </c>
      <c r="E153" s="217">
        <v>0</v>
      </c>
      <c r="F153" s="217">
        <f>D153*E153</f>
        <v>0</v>
      </c>
      <c r="G153" s="280">
        <v>9.5000000000000001E-2</v>
      </c>
      <c r="H153" s="217">
        <f>(F153*G153)+F153</f>
        <v>0</v>
      </c>
    </row>
    <row r="154" spans="1:9" x14ac:dyDescent="0.2">
      <c r="A154" s="149"/>
      <c r="B154" s="150"/>
      <c r="C154" s="301"/>
      <c r="D154" s="265"/>
      <c r="E154" s="225"/>
      <c r="F154" s="225"/>
      <c r="G154" s="239"/>
      <c r="H154" s="225"/>
    </row>
    <row r="155" spans="1:9" s="170" customFormat="1" ht="80.25" customHeight="1" x14ac:dyDescent="0.2">
      <c r="A155" s="126">
        <f>A152+1</f>
        <v>4</v>
      </c>
      <c r="B155" s="152" t="s">
        <v>251</v>
      </c>
      <c r="C155" s="232"/>
      <c r="D155" s="181"/>
      <c r="E155" s="217"/>
      <c r="F155" s="217"/>
      <c r="G155" s="280"/>
      <c r="H155" s="217"/>
      <c r="I155" s="169"/>
    </row>
    <row r="156" spans="1:9" x14ac:dyDescent="0.2">
      <c r="B156" s="151" t="s">
        <v>229</v>
      </c>
      <c r="C156" s="232" t="s">
        <v>10</v>
      </c>
      <c r="D156" s="181">
        <v>20.3</v>
      </c>
      <c r="E156" s="217">
        <v>0</v>
      </c>
      <c r="F156" s="217">
        <f>D156*E156</f>
        <v>0</v>
      </c>
      <c r="G156" s="280">
        <v>9.5000000000000001E-2</v>
      </c>
      <c r="H156" s="217">
        <f>(F156*G156)+F156</f>
        <v>0</v>
      </c>
    </row>
    <row r="157" spans="1:9" x14ac:dyDescent="0.2">
      <c r="A157" s="149"/>
      <c r="B157" s="150"/>
      <c r="C157" s="301"/>
      <c r="D157" s="265"/>
      <c r="E157" s="225"/>
      <c r="F157" s="225"/>
      <c r="G157" s="239"/>
      <c r="H157" s="225"/>
    </row>
    <row r="158" spans="1:9" ht="86.25" customHeight="1" x14ac:dyDescent="0.2">
      <c r="A158" s="126">
        <f>A155+1</f>
        <v>5</v>
      </c>
      <c r="B158" s="152" t="s">
        <v>252</v>
      </c>
      <c r="F158" s="217"/>
      <c r="G158" s="280"/>
      <c r="H158" s="217"/>
    </row>
    <row r="159" spans="1:9" x14ac:dyDescent="0.2">
      <c r="B159" s="151" t="s">
        <v>36</v>
      </c>
      <c r="C159" s="232" t="s">
        <v>11</v>
      </c>
      <c r="D159" s="181">
        <v>24.95</v>
      </c>
      <c r="E159" s="217">
        <v>0</v>
      </c>
      <c r="F159" s="217">
        <f>D159*E159</f>
        <v>0</v>
      </c>
      <c r="G159" s="280">
        <v>9.5000000000000001E-2</v>
      </c>
      <c r="H159" s="217">
        <f>(F159*G159)+F159</f>
        <v>0</v>
      </c>
    </row>
    <row r="160" spans="1:9" ht="18" customHeight="1" x14ac:dyDescent="0.2">
      <c r="B160" s="151"/>
      <c r="F160" s="217"/>
      <c r="G160" s="280"/>
      <c r="H160" s="217"/>
    </row>
    <row r="161" spans="1:12" x14ac:dyDescent="0.2">
      <c r="B161" s="151" t="s">
        <v>21</v>
      </c>
      <c r="F161" s="217"/>
      <c r="G161" s="280"/>
      <c r="H161" s="217"/>
    </row>
    <row r="162" spans="1:12" x14ac:dyDescent="0.2">
      <c r="B162" s="138"/>
      <c r="F162" s="217"/>
      <c r="G162" s="280"/>
      <c r="H162" s="217"/>
    </row>
    <row r="163" spans="1:12" ht="38.25" x14ac:dyDescent="0.2">
      <c r="A163" s="126">
        <f>A158+1</f>
        <v>6</v>
      </c>
      <c r="B163" s="138" t="s">
        <v>231</v>
      </c>
      <c r="C163" s="232" t="s">
        <v>11</v>
      </c>
      <c r="D163" s="181">
        <v>17.5</v>
      </c>
      <c r="E163" s="217">
        <v>0</v>
      </c>
      <c r="F163" s="217">
        <f>D163*E163</f>
        <v>0</v>
      </c>
      <c r="G163" s="280">
        <v>9.5000000000000001E-2</v>
      </c>
      <c r="H163" s="217">
        <f>(F163*G163)+F163</f>
        <v>0</v>
      </c>
    </row>
    <row r="164" spans="1:12" s="1" customFormat="1" x14ac:dyDescent="0.2">
      <c r="A164" s="180"/>
      <c r="B164" s="182"/>
      <c r="C164" s="230"/>
      <c r="D164" s="259"/>
      <c r="E164" s="218"/>
      <c r="F164" s="218"/>
      <c r="G164" s="281"/>
      <c r="H164" s="218"/>
      <c r="I164" s="183"/>
      <c r="J164" s="184"/>
      <c r="K164" s="184"/>
      <c r="L164" s="184"/>
    </row>
    <row r="165" spans="1:12" ht="38.25" x14ac:dyDescent="0.2">
      <c r="A165" s="126">
        <f>A163+1</f>
        <v>7</v>
      </c>
      <c r="B165" s="138" t="s">
        <v>232</v>
      </c>
      <c r="C165" s="232" t="s">
        <v>11</v>
      </c>
      <c r="D165" s="181">
        <v>37.1</v>
      </c>
      <c r="E165" s="217">
        <v>0</v>
      </c>
      <c r="F165" s="217">
        <f>D165*E165</f>
        <v>0</v>
      </c>
      <c r="G165" s="280">
        <v>9.5000000000000001E-2</v>
      </c>
      <c r="H165" s="217">
        <f>(F165*G165)+F165</f>
        <v>0</v>
      </c>
    </row>
    <row r="166" spans="1:12" s="1" customFormat="1" x14ac:dyDescent="0.2">
      <c r="A166" s="180"/>
      <c r="B166" s="182"/>
      <c r="C166" s="230"/>
      <c r="D166" s="259"/>
      <c r="E166" s="218"/>
      <c r="F166" s="218"/>
      <c r="G166" s="281"/>
      <c r="H166" s="218"/>
      <c r="I166" s="183"/>
      <c r="J166" s="184"/>
      <c r="K166" s="184"/>
      <c r="L166" s="184"/>
    </row>
    <row r="167" spans="1:12" s="1" customFormat="1" ht="25.5" x14ac:dyDescent="0.2">
      <c r="A167" s="126">
        <f>A165+1</f>
        <v>8</v>
      </c>
      <c r="B167" s="182" t="s">
        <v>110</v>
      </c>
      <c r="C167" s="230" t="s">
        <v>11</v>
      </c>
      <c r="D167" s="259">
        <v>17.079999999999998</v>
      </c>
      <c r="E167" s="218">
        <v>0</v>
      </c>
      <c r="F167" s="218">
        <f>D167*E167</f>
        <v>0</v>
      </c>
      <c r="G167" s="281">
        <v>9.5000000000000001E-2</v>
      </c>
      <c r="H167" s="218">
        <f>(F167*G167)+F167</f>
        <v>0</v>
      </c>
      <c r="I167" s="183"/>
      <c r="J167" s="184"/>
      <c r="K167" s="184"/>
      <c r="L167" s="184"/>
    </row>
    <row r="168" spans="1:12" x14ac:dyDescent="0.2">
      <c r="B168" s="138"/>
      <c r="F168" s="217"/>
      <c r="G168" s="280"/>
      <c r="H168" s="217"/>
    </row>
    <row r="169" spans="1:12" ht="25.5" x14ac:dyDescent="0.2">
      <c r="A169" s="126">
        <f>A167+1</f>
        <v>9</v>
      </c>
      <c r="B169" s="138" t="s">
        <v>107</v>
      </c>
      <c r="C169" s="232" t="s">
        <v>8</v>
      </c>
      <c r="D169" s="181">
        <v>7</v>
      </c>
      <c r="E169" s="217">
        <v>0</v>
      </c>
      <c r="F169" s="217">
        <f>D169*E169</f>
        <v>0</v>
      </c>
      <c r="G169" s="280">
        <v>9.5000000000000001E-2</v>
      </c>
      <c r="H169" s="217">
        <f>(F169*G169)+F169</f>
        <v>0</v>
      </c>
    </row>
    <row r="170" spans="1:12" x14ac:dyDescent="0.2">
      <c r="B170" s="138"/>
      <c r="F170" s="217"/>
      <c r="G170" s="280"/>
      <c r="H170" s="217"/>
    </row>
    <row r="171" spans="1:12" ht="25.5" x14ac:dyDescent="0.2">
      <c r="A171" s="126">
        <f>A169+1</f>
        <v>10</v>
      </c>
      <c r="B171" s="138" t="s">
        <v>108</v>
      </c>
      <c r="C171" s="232" t="s">
        <v>8</v>
      </c>
      <c r="D171" s="181">
        <v>1</v>
      </c>
      <c r="E171" s="217">
        <v>0</v>
      </c>
      <c r="F171" s="217">
        <f>D171*E171</f>
        <v>0</v>
      </c>
      <c r="G171" s="280">
        <v>9.5000000000000001E-2</v>
      </c>
      <c r="H171" s="217">
        <f>(F171*G171)+F171</f>
        <v>0</v>
      </c>
    </row>
    <row r="172" spans="1:12" x14ac:dyDescent="0.2">
      <c r="B172" s="138"/>
      <c r="F172" s="217"/>
      <c r="G172" s="280"/>
      <c r="H172" s="217"/>
    </row>
    <row r="173" spans="1:12" ht="39.75" customHeight="1" x14ac:dyDescent="0.2">
      <c r="A173" s="126">
        <f>A171+1</f>
        <v>11</v>
      </c>
      <c r="B173" s="138" t="s">
        <v>109</v>
      </c>
      <c r="C173" s="232" t="s">
        <v>8</v>
      </c>
      <c r="D173" s="181">
        <v>1</v>
      </c>
      <c r="E173" s="217">
        <v>0</v>
      </c>
      <c r="F173" s="217">
        <f>D173*E173</f>
        <v>0</v>
      </c>
      <c r="G173" s="280">
        <v>9.5000000000000001E-2</v>
      </c>
      <c r="H173" s="217">
        <f>(F173*G173)+F173</f>
        <v>0</v>
      </c>
    </row>
    <row r="174" spans="1:12" x14ac:dyDescent="0.2">
      <c r="F174" s="217"/>
      <c r="G174" s="280"/>
      <c r="H174" s="217"/>
    </row>
    <row r="175" spans="1:12" ht="16.5" thickBot="1" x14ac:dyDescent="0.3">
      <c r="A175" s="130"/>
      <c r="B175" s="129" t="s">
        <v>222</v>
      </c>
      <c r="C175" s="297"/>
      <c r="D175" s="260"/>
      <c r="E175" s="219"/>
      <c r="F175" s="219">
        <f>SUM(F144:F174)</f>
        <v>0</v>
      </c>
      <c r="G175" s="282"/>
      <c r="H175" s="219">
        <f>SUM(H144:H174)</f>
        <v>0</v>
      </c>
    </row>
    <row r="176" spans="1:12" ht="16.5" thickTop="1" x14ac:dyDescent="0.25">
      <c r="A176" s="130"/>
      <c r="B176" s="148"/>
      <c r="C176" s="302"/>
      <c r="D176" s="266"/>
      <c r="E176" s="226"/>
      <c r="F176" s="228"/>
      <c r="G176" s="228"/>
      <c r="H176" s="228"/>
    </row>
    <row r="177" spans="1:13" ht="15.75" x14ac:dyDescent="0.2">
      <c r="A177" s="130"/>
      <c r="B177" s="148"/>
      <c r="C177" s="181" t="s">
        <v>0</v>
      </c>
      <c r="D177" s="181" t="s">
        <v>1</v>
      </c>
      <c r="E177" s="210" t="s">
        <v>2</v>
      </c>
      <c r="F177" s="214" t="s">
        <v>12</v>
      </c>
      <c r="G177" s="214" t="s">
        <v>4</v>
      </c>
      <c r="H177" s="210" t="s">
        <v>5</v>
      </c>
    </row>
    <row r="178" spans="1:13" ht="15.75" x14ac:dyDescent="0.25">
      <c r="A178" s="121" t="s">
        <v>13</v>
      </c>
      <c r="B178" s="148" t="s">
        <v>189</v>
      </c>
      <c r="C178" s="302"/>
      <c r="D178" s="266"/>
      <c r="E178" s="226"/>
      <c r="F178" s="228"/>
      <c r="G178" s="228"/>
      <c r="H178" s="228"/>
    </row>
    <row r="179" spans="1:13" x14ac:dyDescent="0.2">
      <c r="B179" s="128"/>
      <c r="C179" s="299"/>
      <c r="D179" s="263"/>
      <c r="E179" s="223"/>
      <c r="F179" s="223"/>
      <c r="G179" s="229"/>
      <c r="H179" s="223"/>
    </row>
    <row r="180" spans="1:13" ht="85.5" customHeight="1" x14ac:dyDescent="0.2">
      <c r="B180" s="128" t="s">
        <v>266</v>
      </c>
      <c r="C180" s="299"/>
      <c r="D180" s="263"/>
      <c r="E180" s="223"/>
      <c r="F180" s="223"/>
      <c r="G180" s="229"/>
      <c r="H180" s="223"/>
    </row>
    <row r="181" spans="1:13" s="1" customFormat="1" x14ac:dyDescent="0.2">
      <c r="A181" s="180"/>
      <c r="B181" s="182"/>
      <c r="C181" s="230"/>
      <c r="D181" s="230"/>
      <c r="E181" s="230"/>
      <c r="F181" s="230"/>
      <c r="G181" s="230"/>
      <c r="H181" s="230"/>
      <c r="I181" s="183"/>
      <c r="J181" s="184"/>
      <c r="K181" s="184"/>
      <c r="L181" s="193"/>
    </row>
    <row r="182" spans="1:13" s="1" customFormat="1" x14ac:dyDescent="0.2">
      <c r="A182" s="180"/>
      <c r="B182" s="194" t="s">
        <v>118</v>
      </c>
      <c r="C182" s="230"/>
      <c r="D182" s="230"/>
      <c r="E182" s="230"/>
      <c r="F182" s="230"/>
      <c r="G182" s="230"/>
      <c r="H182" s="230"/>
      <c r="I182" s="183"/>
      <c r="J182" s="184"/>
      <c r="K182" s="184"/>
      <c r="L182" s="184"/>
    </row>
    <row r="183" spans="1:13" s="1" customFormat="1" x14ac:dyDescent="0.2">
      <c r="A183" s="180"/>
      <c r="B183" s="182"/>
      <c r="C183" s="230"/>
      <c r="D183" s="259"/>
      <c r="E183" s="218"/>
      <c r="F183" s="218"/>
      <c r="G183" s="236"/>
      <c r="H183" s="218"/>
      <c r="I183" s="183"/>
      <c r="J183" s="184"/>
      <c r="K183" s="184"/>
      <c r="L183" s="184"/>
    </row>
    <row r="184" spans="1:13" x14ac:dyDescent="0.2">
      <c r="B184" s="124" t="s">
        <v>111</v>
      </c>
      <c r="F184" s="217"/>
      <c r="H184" s="217"/>
    </row>
    <row r="185" spans="1:13" ht="145.5" customHeight="1" x14ac:dyDescent="0.2">
      <c r="A185" s="118">
        <v>1</v>
      </c>
      <c r="B185" s="195" t="s">
        <v>115</v>
      </c>
      <c r="C185" s="232" t="s">
        <v>8</v>
      </c>
      <c r="D185" s="181">
        <v>1</v>
      </c>
      <c r="E185" s="217">
        <v>0</v>
      </c>
      <c r="F185" s="217">
        <f>D185*E185</f>
        <v>0</v>
      </c>
      <c r="G185" s="280">
        <v>9.5000000000000001E-2</v>
      </c>
      <c r="H185" s="217">
        <f>(F185*G185)+F185</f>
        <v>0</v>
      </c>
    </row>
    <row r="186" spans="1:13" x14ac:dyDescent="0.2">
      <c r="F186" s="217"/>
      <c r="H186" s="217"/>
    </row>
    <row r="187" spans="1:13" s="1" customFormat="1" x14ac:dyDescent="0.2">
      <c r="A187" s="7"/>
      <c r="B187" s="196" t="s">
        <v>112</v>
      </c>
      <c r="C187" s="230"/>
      <c r="D187" s="259"/>
      <c r="E187" s="218"/>
      <c r="F187" s="218"/>
      <c r="G187" s="236"/>
      <c r="H187" s="218"/>
      <c r="I187" s="183"/>
      <c r="J187" s="184"/>
      <c r="K187" s="184"/>
      <c r="L187" s="184"/>
    </row>
    <row r="188" spans="1:13" s="1" customFormat="1" ht="53.25" customHeight="1" x14ac:dyDescent="0.2">
      <c r="A188" s="126">
        <f>A185+1</f>
        <v>2</v>
      </c>
      <c r="B188" s="197" t="s">
        <v>113</v>
      </c>
      <c r="C188" s="230" t="s">
        <v>8</v>
      </c>
      <c r="D188" s="259">
        <v>1</v>
      </c>
      <c r="E188" s="218">
        <v>0</v>
      </c>
      <c r="F188" s="218">
        <f>D188*E188</f>
        <v>0</v>
      </c>
      <c r="G188" s="281">
        <v>9.5000000000000001E-2</v>
      </c>
      <c r="H188" s="218">
        <f>(F188*G188)+F188</f>
        <v>0</v>
      </c>
      <c r="I188" s="183"/>
      <c r="J188" s="184"/>
      <c r="K188" s="184"/>
      <c r="L188" s="198"/>
      <c r="M188" s="5"/>
    </row>
    <row r="189" spans="1:13" x14ac:dyDescent="0.2">
      <c r="F189" s="217"/>
      <c r="H189" s="217"/>
    </row>
    <row r="190" spans="1:13" x14ac:dyDescent="0.2">
      <c r="B190" s="124" t="s">
        <v>57</v>
      </c>
      <c r="F190" s="217"/>
      <c r="H190" s="217"/>
    </row>
    <row r="191" spans="1:13" ht="198.75" customHeight="1" x14ac:dyDescent="0.2">
      <c r="A191" s="126">
        <f>A188+1</f>
        <v>3</v>
      </c>
      <c r="B191" s="127" t="s">
        <v>267</v>
      </c>
      <c r="C191" s="232" t="s">
        <v>8</v>
      </c>
      <c r="D191" s="181">
        <v>1</v>
      </c>
      <c r="E191" s="217">
        <v>0</v>
      </c>
      <c r="F191" s="217">
        <f>D191*E191</f>
        <v>0</v>
      </c>
      <c r="G191" s="280">
        <v>9.5000000000000001E-2</v>
      </c>
      <c r="H191" s="217">
        <f>(F191*G191)+F191</f>
        <v>0</v>
      </c>
    </row>
    <row r="192" spans="1:13" x14ac:dyDescent="0.2">
      <c r="F192" s="217"/>
      <c r="G192" s="280"/>
      <c r="H192" s="217"/>
    </row>
    <row r="193" spans="1:12" s="1" customFormat="1" x14ac:dyDescent="0.2">
      <c r="A193" s="180"/>
      <c r="B193" s="194" t="s">
        <v>138</v>
      </c>
      <c r="C193" s="230"/>
      <c r="D193" s="230"/>
      <c r="E193" s="230"/>
      <c r="F193" s="230"/>
      <c r="G193" s="230"/>
      <c r="H193" s="230"/>
      <c r="I193" s="183"/>
      <c r="J193" s="184"/>
      <c r="K193" s="184"/>
      <c r="L193" s="184"/>
    </row>
    <row r="194" spans="1:12" s="1" customFormat="1" x14ac:dyDescent="0.2">
      <c r="A194" s="180"/>
      <c r="B194" s="182"/>
      <c r="C194" s="230"/>
      <c r="D194" s="259"/>
      <c r="E194" s="218"/>
      <c r="F194" s="218"/>
      <c r="G194" s="236"/>
      <c r="H194" s="218"/>
      <c r="I194" s="183"/>
      <c r="J194" s="184"/>
      <c r="K194" s="184"/>
      <c r="L194" s="184"/>
    </row>
    <row r="195" spans="1:12" x14ac:dyDescent="0.2">
      <c r="B195" s="124" t="s">
        <v>120</v>
      </c>
      <c r="F195" s="217"/>
      <c r="H195" s="217"/>
    </row>
    <row r="196" spans="1:12" ht="135.75" customHeight="1" x14ac:dyDescent="0.2">
      <c r="A196" s="126">
        <f>A191+1</f>
        <v>4</v>
      </c>
      <c r="B196" s="195" t="s">
        <v>210</v>
      </c>
      <c r="C196" s="232" t="s">
        <v>8</v>
      </c>
      <c r="D196" s="181">
        <v>1</v>
      </c>
      <c r="E196" s="217">
        <v>0</v>
      </c>
      <c r="F196" s="217">
        <f>D196*E196</f>
        <v>0</v>
      </c>
      <c r="G196" s="280">
        <v>9.5000000000000001E-2</v>
      </c>
      <c r="H196" s="217">
        <f>(F196*G196)+F196</f>
        <v>0</v>
      </c>
    </row>
    <row r="197" spans="1:12" s="119" customFormat="1" ht="13.9" customHeight="1" x14ac:dyDescent="0.2">
      <c r="A197" s="126"/>
      <c r="B197" s="127"/>
      <c r="C197" s="238"/>
      <c r="D197" s="268"/>
      <c r="E197" s="210"/>
      <c r="F197" s="214"/>
      <c r="G197" s="288"/>
      <c r="H197" s="210"/>
      <c r="I197" s="165"/>
    </row>
    <row r="198" spans="1:12" x14ac:dyDescent="0.2">
      <c r="B198" s="124" t="s">
        <v>123</v>
      </c>
      <c r="F198" s="217"/>
      <c r="H198" s="217"/>
    </row>
    <row r="199" spans="1:12" s="119" customFormat="1" ht="143.25" customHeight="1" x14ac:dyDescent="0.2">
      <c r="A199" s="126">
        <f>A196+1</f>
        <v>5</v>
      </c>
      <c r="B199" s="127" t="s">
        <v>206</v>
      </c>
      <c r="C199" s="238" t="s">
        <v>8</v>
      </c>
      <c r="D199" s="269">
        <v>1</v>
      </c>
      <c r="E199" s="210">
        <v>0</v>
      </c>
      <c r="F199" s="217">
        <f>D199*E199</f>
        <v>0</v>
      </c>
      <c r="G199" s="288">
        <v>9.5000000000000001E-2</v>
      </c>
      <c r="H199" s="210">
        <f>(F199*G199)+F199</f>
        <v>0</v>
      </c>
      <c r="I199" s="165"/>
    </row>
    <row r="200" spans="1:12" s="1" customFormat="1" x14ac:dyDescent="0.2">
      <c r="A200" s="180"/>
      <c r="B200" s="182"/>
      <c r="C200" s="230"/>
      <c r="D200" s="259"/>
      <c r="E200" s="218"/>
      <c r="F200" s="218"/>
      <c r="G200" s="236"/>
      <c r="H200" s="218"/>
      <c r="I200" s="183"/>
      <c r="J200" s="184"/>
      <c r="K200" s="184"/>
      <c r="L200" s="184"/>
    </row>
    <row r="201" spans="1:12" x14ac:dyDescent="0.2">
      <c r="B201" s="124" t="s">
        <v>124</v>
      </c>
      <c r="F201" s="217"/>
      <c r="H201" s="217"/>
    </row>
    <row r="202" spans="1:12" ht="69.75" customHeight="1" x14ac:dyDescent="0.2">
      <c r="A202" s="126">
        <f>A199+1</f>
        <v>6</v>
      </c>
      <c r="B202" s="195" t="s">
        <v>207</v>
      </c>
      <c r="C202" s="232" t="s">
        <v>8</v>
      </c>
      <c r="D202" s="181">
        <v>1</v>
      </c>
      <c r="E202" s="217">
        <v>0</v>
      </c>
      <c r="F202" s="217">
        <f>D202*E202</f>
        <v>0</v>
      </c>
      <c r="G202" s="280">
        <v>9.5000000000000001E-2</v>
      </c>
      <c r="H202" s="217">
        <f>(F202*G202)+F202</f>
        <v>0</v>
      </c>
    </row>
    <row r="203" spans="1:12" s="119" customFormat="1" ht="13.9" customHeight="1" x14ac:dyDescent="0.2">
      <c r="A203" s="126"/>
      <c r="B203" s="127"/>
      <c r="C203" s="238"/>
      <c r="D203" s="268"/>
      <c r="E203" s="210"/>
      <c r="F203" s="214"/>
      <c r="G203" s="288"/>
      <c r="H203" s="210"/>
      <c r="I203" s="165"/>
    </row>
    <row r="204" spans="1:12" s="1" customFormat="1" x14ac:dyDescent="0.2">
      <c r="A204" s="180"/>
      <c r="B204" s="194" t="s">
        <v>139</v>
      </c>
      <c r="C204" s="230"/>
      <c r="D204" s="230"/>
      <c r="E204" s="230"/>
      <c r="F204" s="230"/>
      <c r="G204" s="230"/>
      <c r="H204" s="230"/>
      <c r="I204" s="183"/>
      <c r="J204" s="184"/>
      <c r="K204" s="184"/>
      <c r="L204" s="184"/>
    </row>
    <row r="205" spans="1:12" s="1" customFormat="1" x14ac:dyDescent="0.2">
      <c r="A205" s="180"/>
      <c r="B205" s="182"/>
      <c r="C205" s="230"/>
      <c r="D205" s="259"/>
      <c r="E205" s="218"/>
      <c r="F205" s="218"/>
      <c r="G205" s="236"/>
      <c r="H205" s="218"/>
      <c r="I205" s="183"/>
      <c r="J205" s="184"/>
      <c r="K205" s="184"/>
      <c r="L205" s="184"/>
    </row>
    <row r="206" spans="1:12" x14ac:dyDescent="0.2">
      <c r="B206" s="124" t="s">
        <v>125</v>
      </c>
      <c r="F206" s="217"/>
      <c r="H206" s="217"/>
    </row>
    <row r="207" spans="1:12" s="119" customFormat="1" ht="120" customHeight="1" x14ac:dyDescent="0.2">
      <c r="A207" s="126">
        <f>A202+1</f>
        <v>7</v>
      </c>
      <c r="B207" s="127" t="s">
        <v>208</v>
      </c>
      <c r="C207" s="238" t="s">
        <v>8</v>
      </c>
      <c r="D207" s="269">
        <v>1</v>
      </c>
      <c r="E207" s="210">
        <v>0</v>
      </c>
      <c r="F207" s="217">
        <f>D207*E207</f>
        <v>0</v>
      </c>
      <c r="G207" s="288">
        <v>9.5000000000000001E-2</v>
      </c>
      <c r="H207" s="210">
        <f>(F207*G207)+F207</f>
        <v>0</v>
      </c>
      <c r="I207" s="165"/>
    </row>
    <row r="208" spans="1:12" s="119" customFormat="1" ht="13.9" customHeight="1" x14ac:dyDescent="0.2">
      <c r="A208" s="126"/>
      <c r="B208" s="127"/>
      <c r="C208" s="238"/>
      <c r="D208" s="268"/>
      <c r="E208" s="210"/>
      <c r="F208" s="214"/>
      <c r="G208" s="288"/>
      <c r="H208" s="210"/>
      <c r="I208" s="165"/>
    </row>
    <row r="209" spans="1:12" x14ac:dyDescent="0.2">
      <c r="B209" s="124" t="s">
        <v>126</v>
      </c>
      <c r="F209" s="217"/>
      <c r="H209" s="217"/>
    </row>
    <row r="210" spans="1:12" s="119" customFormat="1" ht="107.25" customHeight="1" x14ac:dyDescent="0.2">
      <c r="A210" s="126">
        <f>A207+1</f>
        <v>8</v>
      </c>
      <c r="B210" s="127" t="s">
        <v>209</v>
      </c>
      <c r="C210" s="238" t="s">
        <v>8</v>
      </c>
      <c r="D210" s="269">
        <v>6</v>
      </c>
      <c r="E210" s="210">
        <v>0</v>
      </c>
      <c r="F210" s="217">
        <f>D210*E210</f>
        <v>0</v>
      </c>
      <c r="G210" s="288">
        <v>9.5000000000000001E-2</v>
      </c>
      <c r="H210" s="210">
        <f>(F210*G210)+F210</f>
        <v>0</v>
      </c>
      <c r="I210" s="165"/>
    </row>
    <row r="211" spans="1:12" x14ac:dyDescent="0.2">
      <c r="F211" s="217"/>
      <c r="H211" s="217"/>
    </row>
    <row r="212" spans="1:12" s="1" customFormat="1" x14ac:dyDescent="0.2">
      <c r="A212" s="180"/>
      <c r="B212" s="194" t="s">
        <v>119</v>
      </c>
      <c r="C212" s="230"/>
      <c r="D212" s="230"/>
      <c r="E212" s="230"/>
      <c r="F212" s="230"/>
      <c r="G212" s="230"/>
      <c r="H212" s="230"/>
      <c r="I212" s="183"/>
      <c r="J212" s="184"/>
      <c r="K212" s="184"/>
      <c r="L212" s="184"/>
    </row>
    <row r="213" spans="1:12" s="1" customFormat="1" x14ac:dyDescent="0.2">
      <c r="A213" s="180"/>
      <c r="B213" s="182"/>
      <c r="C213" s="230"/>
      <c r="D213" s="259"/>
      <c r="E213" s="218"/>
      <c r="F213" s="218"/>
      <c r="G213" s="236"/>
      <c r="H213" s="218"/>
      <c r="I213" s="183"/>
      <c r="J213" s="184"/>
      <c r="K213" s="184"/>
      <c r="L213" s="184"/>
    </row>
    <row r="214" spans="1:12" x14ac:dyDescent="0.2">
      <c r="A214" s="126">
        <f>A210+1</f>
        <v>9</v>
      </c>
      <c r="B214" s="127" t="s">
        <v>58</v>
      </c>
      <c r="C214" s="232" t="s">
        <v>8</v>
      </c>
      <c r="D214" s="181">
        <v>108</v>
      </c>
      <c r="E214" s="217">
        <v>0</v>
      </c>
      <c r="F214" s="217">
        <f>D214*E214</f>
        <v>0</v>
      </c>
      <c r="G214" s="280">
        <v>9.5000000000000001E-2</v>
      </c>
      <c r="H214" s="217">
        <f>(F214*G214)+F214</f>
        <v>0</v>
      </c>
      <c r="I214" s="110" t="s">
        <v>9</v>
      </c>
    </row>
    <row r="215" spans="1:12" x14ac:dyDescent="0.2">
      <c r="F215" s="217"/>
      <c r="H215" s="217"/>
    </row>
    <row r="216" spans="1:12" s="127" customFormat="1" ht="25.5" x14ac:dyDescent="0.2">
      <c r="A216" s="126">
        <f>A214+1</f>
        <v>10</v>
      </c>
      <c r="B216" s="127" t="s">
        <v>116</v>
      </c>
      <c r="C216" s="232" t="s">
        <v>8</v>
      </c>
      <c r="D216" s="181">
        <v>2</v>
      </c>
      <c r="E216" s="217">
        <v>0</v>
      </c>
      <c r="F216" s="217">
        <f>D216*E216</f>
        <v>0</v>
      </c>
      <c r="G216" s="280">
        <v>9.5000000000000001E-2</v>
      </c>
      <c r="H216" s="217">
        <f>(F216*G216)+F216</f>
        <v>0</v>
      </c>
    </row>
    <row r="217" spans="1:12" s="127" customFormat="1" x14ac:dyDescent="0.2">
      <c r="C217" s="232"/>
      <c r="D217" s="181"/>
      <c r="E217" s="217"/>
      <c r="F217" s="217"/>
      <c r="G217" s="280"/>
      <c r="H217" s="217"/>
    </row>
    <row r="218" spans="1:12" s="127" customFormat="1" ht="53.25" customHeight="1" x14ac:dyDescent="0.2">
      <c r="A218" s="126">
        <f>A216+1</f>
        <v>11</v>
      </c>
      <c r="B218" s="127" t="s">
        <v>117</v>
      </c>
      <c r="C218" s="232" t="s">
        <v>8</v>
      </c>
      <c r="D218" s="181">
        <v>1</v>
      </c>
      <c r="E218" s="217">
        <v>0</v>
      </c>
      <c r="F218" s="217">
        <f>D218*E218</f>
        <v>0</v>
      </c>
      <c r="G218" s="280">
        <v>9.5000000000000001E-2</v>
      </c>
      <c r="H218" s="217">
        <f>(F218*G218)+F218</f>
        <v>0</v>
      </c>
    </row>
    <row r="219" spans="1:12" s="127" customFormat="1" x14ac:dyDescent="0.2">
      <c r="C219" s="232"/>
      <c r="D219" s="181"/>
      <c r="E219" s="217"/>
      <c r="F219" s="217"/>
      <c r="G219" s="280"/>
      <c r="H219" s="217"/>
    </row>
    <row r="220" spans="1:12" ht="16.5" thickBot="1" x14ac:dyDescent="0.3">
      <c r="A220" s="130"/>
      <c r="B220" s="129" t="s">
        <v>190</v>
      </c>
      <c r="C220" s="297"/>
      <c r="D220" s="260"/>
      <c r="E220" s="219"/>
      <c r="F220" s="219">
        <f>SUM(F184:F218)</f>
        <v>0</v>
      </c>
      <c r="G220" s="282"/>
      <c r="H220" s="219">
        <f>SUM(H184:H218)</f>
        <v>0</v>
      </c>
    </row>
    <row r="221" spans="1:12" ht="16.5" thickTop="1" x14ac:dyDescent="0.25">
      <c r="A221" s="130"/>
      <c r="B221" s="145"/>
      <c r="C221" s="302"/>
      <c r="D221" s="266"/>
      <c r="E221" s="226"/>
      <c r="F221" s="228"/>
      <c r="G221" s="228"/>
      <c r="H221" s="228"/>
    </row>
    <row r="222" spans="1:12" ht="15.75" x14ac:dyDescent="0.25">
      <c r="A222" s="153"/>
      <c r="B222" s="154"/>
      <c r="C222" s="270"/>
      <c r="D222" s="270"/>
      <c r="E222" s="231"/>
      <c r="F222" s="244"/>
      <c r="G222" s="289"/>
      <c r="H222" s="231"/>
      <c r="I222" s="155"/>
    </row>
    <row r="223" spans="1:12" ht="15.75" x14ac:dyDescent="0.25">
      <c r="A223" s="153"/>
      <c r="B223" s="154"/>
      <c r="C223" s="270" t="s">
        <v>0</v>
      </c>
      <c r="D223" s="270" t="s">
        <v>1</v>
      </c>
      <c r="E223" s="231" t="s">
        <v>2</v>
      </c>
      <c r="F223" s="244" t="s">
        <v>12</v>
      </c>
      <c r="G223" s="289" t="s">
        <v>4</v>
      </c>
      <c r="H223" s="231" t="s">
        <v>5</v>
      </c>
      <c r="I223" s="155"/>
    </row>
    <row r="224" spans="1:12" ht="15.75" x14ac:dyDescent="0.2">
      <c r="A224" s="156" t="s">
        <v>50</v>
      </c>
      <c r="B224" s="154" t="s">
        <v>51</v>
      </c>
      <c r="D224" s="232"/>
      <c r="E224" s="232"/>
      <c r="F224" s="232"/>
      <c r="G224" s="232"/>
      <c r="H224" s="232"/>
      <c r="I224" s="157"/>
    </row>
    <row r="225" spans="1:9" x14ac:dyDescent="0.2">
      <c r="A225" s="153"/>
      <c r="B225" s="158"/>
      <c r="C225" s="270"/>
      <c r="D225" s="270"/>
      <c r="E225" s="231"/>
      <c r="F225" s="244"/>
      <c r="G225" s="289"/>
      <c r="H225" s="231"/>
      <c r="I225" s="157"/>
    </row>
    <row r="226" spans="1:9" x14ac:dyDescent="0.2">
      <c r="A226" s="153"/>
      <c r="B226" s="159" t="s">
        <v>47</v>
      </c>
      <c r="C226" s="270"/>
      <c r="D226" s="270"/>
      <c r="E226" s="231"/>
      <c r="F226" s="244"/>
      <c r="G226" s="289"/>
      <c r="H226" s="231"/>
      <c r="I226" s="157"/>
    </row>
    <row r="227" spans="1:9" x14ac:dyDescent="0.2">
      <c r="A227" s="153"/>
      <c r="B227" s="111"/>
      <c r="C227" s="270"/>
      <c r="D227" s="270"/>
      <c r="E227" s="231"/>
      <c r="F227" s="244"/>
      <c r="G227" s="289"/>
      <c r="H227" s="231"/>
      <c r="I227" s="157"/>
    </row>
    <row r="228" spans="1:9" ht="183.75" customHeight="1" x14ac:dyDescent="0.2">
      <c r="A228" s="153">
        <v>1</v>
      </c>
      <c r="B228" s="199" t="s">
        <v>127</v>
      </c>
      <c r="C228" s="251" t="s">
        <v>8</v>
      </c>
      <c r="D228" s="270">
        <v>2</v>
      </c>
      <c r="E228" s="233">
        <v>0</v>
      </c>
      <c r="F228" s="217">
        <f>D228*E228</f>
        <v>0</v>
      </c>
      <c r="G228" s="280">
        <v>9.5000000000000001E-2</v>
      </c>
      <c r="H228" s="217">
        <f>(F228*G228)+F228</f>
        <v>0</v>
      </c>
      <c r="I228" s="157"/>
    </row>
    <row r="229" spans="1:9" x14ac:dyDescent="0.2">
      <c r="F229" s="217"/>
      <c r="G229" s="280"/>
      <c r="H229" s="217"/>
    </row>
    <row r="230" spans="1:9" x14ac:dyDescent="0.2">
      <c r="B230" s="124" t="s">
        <v>48</v>
      </c>
      <c r="F230" s="217"/>
      <c r="G230" s="280"/>
      <c r="H230" s="217"/>
    </row>
    <row r="231" spans="1:9" x14ac:dyDescent="0.2">
      <c r="F231" s="217"/>
      <c r="G231" s="280"/>
      <c r="H231" s="217"/>
    </row>
    <row r="232" spans="1:9" ht="53.25" customHeight="1" x14ac:dyDescent="0.2">
      <c r="A232" s="153">
        <v>2</v>
      </c>
      <c r="B232" s="127" t="s">
        <v>114</v>
      </c>
      <c r="C232" s="232" t="s">
        <v>8</v>
      </c>
      <c r="D232" s="181">
        <v>1</v>
      </c>
      <c r="E232" s="217">
        <v>0</v>
      </c>
      <c r="F232" s="217">
        <f>D232*E232</f>
        <v>0</v>
      </c>
      <c r="G232" s="280">
        <v>9.5000000000000001E-2</v>
      </c>
      <c r="H232" s="217">
        <f>(F232*G232)+F232</f>
        <v>0</v>
      </c>
    </row>
    <row r="233" spans="1:9" x14ac:dyDescent="0.2">
      <c r="F233" s="217"/>
      <c r="G233" s="280"/>
      <c r="H233" s="217"/>
    </row>
    <row r="234" spans="1:9" ht="51" x14ac:dyDescent="0.2">
      <c r="A234" s="153">
        <v>3</v>
      </c>
      <c r="B234" s="127" t="s">
        <v>182</v>
      </c>
      <c r="C234" s="232" t="s">
        <v>8</v>
      </c>
      <c r="D234" s="270">
        <v>1</v>
      </c>
      <c r="E234" s="217">
        <v>0</v>
      </c>
      <c r="F234" s="217">
        <f>D234*E234</f>
        <v>0</v>
      </c>
      <c r="G234" s="280">
        <v>9.5000000000000001E-2</v>
      </c>
      <c r="H234" s="217">
        <f>(F234*G234)+F234</f>
        <v>0</v>
      </c>
    </row>
    <row r="235" spans="1:9" x14ac:dyDescent="0.2">
      <c r="A235" s="153"/>
      <c r="C235" s="251"/>
      <c r="D235" s="251"/>
      <c r="E235" s="251"/>
      <c r="F235" s="233"/>
      <c r="G235" s="251"/>
      <c r="H235" s="233"/>
      <c r="I235" s="200"/>
    </row>
    <row r="236" spans="1:9" ht="16.5" thickBot="1" x14ac:dyDescent="0.3">
      <c r="A236" s="160"/>
      <c r="B236" s="161" t="s">
        <v>52</v>
      </c>
      <c r="C236" s="304"/>
      <c r="D236" s="271"/>
      <c r="E236" s="234"/>
      <c r="F236" s="234">
        <f>SUM(F228:F235)</f>
        <v>0</v>
      </c>
      <c r="G236" s="290"/>
      <c r="H236" s="234">
        <f>SUM(H228:H235)</f>
        <v>0</v>
      </c>
      <c r="I236" s="155"/>
    </row>
    <row r="237" spans="1:9" ht="16.5" thickTop="1" x14ac:dyDescent="0.25">
      <c r="A237" s="160"/>
      <c r="B237" s="154"/>
      <c r="C237" s="305"/>
      <c r="D237" s="272"/>
      <c r="E237" s="252"/>
      <c r="F237" s="235"/>
      <c r="G237" s="291"/>
      <c r="H237" s="235"/>
      <c r="I237" s="155"/>
    </row>
    <row r="238" spans="1:9" ht="15.75" x14ac:dyDescent="0.25">
      <c r="A238" s="160"/>
      <c r="B238" s="154"/>
      <c r="C238" s="305"/>
      <c r="D238" s="272"/>
      <c r="E238" s="252"/>
      <c r="F238" s="235"/>
      <c r="G238" s="291"/>
      <c r="H238" s="235"/>
      <c r="I238" s="155"/>
    </row>
    <row r="239" spans="1:9" ht="15.75" x14ac:dyDescent="0.25">
      <c r="A239" s="153"/>
      <c r="B239" s="154"/>
      <c r="C239" s="270" t="s">
        <v>0</v>
      </c>
      <c r="D239" s="270" t="s">
        <v>1</v>
      </c>
      <c r="E239" s="231" t="s">
        <v>2</v>
      </c>
      <c r="F239" s="244" t="s">
        <v>12</v>
      </c>
      <c r="G239" s="289" t="s">
        <v>4</v>
      </c>
      <c r="H239" s="231" t="s">
        <v>5</v>
      </c>
      <c r="I239" s="155"/>
    </row>
    <row r="240" spans="1:9" ht="15.75" x14ac:dyDescent="0.25">
      <c r="A240" s="156" t="s">
        <v>64</v>
      </c>
      <c r="B240" s="148" t="s">
        <v>49</v>
      </c>
      <c r="C240" s="302"/>
      <c r="D240" s="266"/>
      <c r="E240" s="226"/>
      <c r="F240" s="228"/>
      <c r="G240" s="228"/>
      <c r="H240" s="228"/>
    </row>
    <row r="241" spans="1:15" x14ac:dyDescent="0.2">
      <c r="B241" s="128"/>
      <c r="C241" s="299"/>
      <c r="D241" s="263"/>
      <c r="E241" s="223"/>
      <c r="F241" s="229"/>
      <c r="G241" s="229"/>
      <c r="H241" s="229"/>
    </row>
    <row r="242" spans="1:15" ht="105.75" customHeight="1" x14ac:dyDescent="0.2">
      <c r="A242" s="153">
        <v>1</v>
      </c>
      <c r="B242" s="127" t="s">
        <v>188</v>
      </c>
      <c r="C242" s="232" t="s">
        <v>8</v>
      </c>
      <c r="D242" s="181">
        <v>1</v>
      </c>
      <c r="E242" s="217">
        <v>0</v>
      </c>
      <c r="F242" s="217">
        <f>D242*E242</f>
        <v>0</v>
      </c>
      <c r="G242" s="280">
        <v>9.5000000000000001E-2</v>
      </c>
      <c r="H242" s="217">
        <f>(F242*G242)+F242</f>
        <v>0</v>
      </c>
    </row>
    <row r="243" spans="1:15" x14ac:dyDescent="0.2">
      <c r="A243" s="153"/>
      <c r="B243" s="128"/>
      <c r="C243" s="299"/>
      <c r="D243" s="263"/>
      <c r="E243" s="223"/>
      <c r="F243" s="223"/>
      <c r="G243" s="229"/>
      <c r="H243" s="223"/>
    </row>
    <row r="244" spans="1:15" ht="38.25" x14ac:dyDescent="0.2">
      <c r="A244" s="153">
        <v>2</v>
      </c>
      <c r="B244" s="127" t="s">
        <v>129</v>
      </c>
      <c r="C244" s="232" t="s">
        <v>8</v>
      </c>
      <c r="D244" s="181">
        <v>1</v>
      </c>
      <c r="E244" s="217">
        <v>0</v>
      </c>
      <c r="F244" s="217">
        <f>D244*E244</f>
        <v>0</v>
      </c>
      <c r="G244" s="280">
        <v>9.5000000000000001E-2</v>
      </c>
      <c r="H244" s="217">
        <f>(F244*G244)+F244</f>
        <v>0</v>
      </c>
    </row>
    <row r="245" spans="1:15" x14ac:dyDescent="0.2">
      <c r="A245" s="153"/>
      <c r="B245" s="128"/>
      <c r="C245" s="299"/>
      <c r="D245" s="263"/>
      <c r="E245" s="223"/>
      <c r="F245" s="223"/>
      <c r="G245" s="229"/>
      <c r="H245" s="223"/>
    </row>
    <row r="246" spans="1:15" ht="39.75" customHeight="1" x14ac:dyDescent="0.2">
      <c r="A246" s="153">
        <v>3</v>
      </c>
      <c r="B246" s="127" t="s">
        <v>128</v>
      </c>
      <c r="C246" s="232" t="s">
        <v>8</v>
      </c>
      <c r="D246" s="181">
        <v>2</v>
      </c>
      <c r="E246" s="217">
        <v>0</v>
      </c>
      <c r="F246" s="217">
        <f>D246*E246</f>
        <v>0</v>
      </c>
      <c r="G246" s="280">
        <v>9.5000000000000001E-2</v>
      </c>
      <c r="H246" s="217">
        <f>(F246*G246)+F246</f>
        <v>0</v>
      </c>
    </row>
    <row r="247" spans="1:15" x14ac:dyDescent="0.2">
      <c r="A247" s="153"/>
      <c r="B247" s="128"/>
      <c r="C247" s="299"/>
      <c r="D247" s="263"/>
      <c r="E247" s="223"/>
      <c r="F247" s="223"/>
      <c r="G247" s="229"/>
      <c r="H247" s="223"/>
    </row>
    <row r="248" spans="1:15" ht="39.75" customHeight="1" x14ac:dyDescent="0.2">
      <c r="A248" s="153">
        <v>4</v>
      </c>
      <c r="B248" s="127" t="s">
        <v>130</v>
      </c>
      <c r="C248" s="232" t="s">
        <v>8</v>
      </c>
      <c r="D248" s="181">
        <v>1</v>
      </c>
      <c r="E248" s="217">
        <v>0</v>
      </c>
      <c r="F248" s="217">
        <f>D248*E248</f>
        <v>0</v>
      </c>
      <c r="G248" s="280">
        <v>9.5000000000000001E-2</v>
      </c>
      <c r="H248" s="217">
        <f>(F248*G248)+F248</f>
        <v>0</v>
      </c>
    </row>
    <row r="249" spans="1:15" x14ac:dyDescent="0.2">
      <c r="A249" s="153"/>
      <c r="B249" s="200"/>
      <c r="C249" s="251"/>
      <c r="D249" s="251"/>
      <c r="E249" s="251"/>
      <c r="F249" s="233"/>
      <c r="G249" s="251"/>
      <c r="H249" s="233"/>
      <c r="I249" s="200"/>
    </row>
    <row r="250" spans="1:15" ht="16.5" thickBot="1" x14ac:dyDescent="0.3">
      <c r="A250" s="160"/>
      <c r="B250" s="161" t="s">
        <v>53</v>
      </c>
      <c r="C250" s="304"/>
      <c r="D250" s="271"/>
      <c r="E250" s="234"/>
      <c r="F250" s="234">
        <f>SUM(F242:F249)</f>
        <v>0</v>
      </c>
      <c r="G250" s="290"/>
      <c r="H250" s="234">
        <f>SUM(H242:H249)</f>
        <v>0</v>
      </c>
      <c r="I250" s="155"/>
    </row>
    <row r="251" spans="1:15" ht="16.5" thickTop="1" x14ac:dyDescent="0.25">
      <c r="A251" s="160"/>
      <c r="B251" s="154"/>
      <c r="C251" s="305"/>
      <c r="D251" s="272"/>
      <c r="E251" s="252"/>
      <c r="F251" s="235"/>
      <c r="G251" s="291"/>
      <c r="H251" s="235"/>
      <c r="I251" s="155"/>
    </row>
    <row r="252" spans="1:15" s="120" customFormat="1" ht="15.75" x14ac:dyDescent="0.25">
      <c r="A252" s="118"/>
      <c r="B252" s="145"/>
      <c r="C252" s="302"/>
      <c r="D252" s="266"/>
      <c r="E252" s="226"/>
      <c r="F252" s="228"/>
      <c r="G252" s="228"/>
      <c r="H252" s="228"/>
      <c r="I252" s="110"/>
      <c r="J252" s="111"/>
      <c r="K252" s="111"/>
      <c r="L252" s="111"/>
      <c r="M252" s="111"/>
      <c r="N252" s="111"/>
      <c r="O252" s="111"/>
    </row>
    <row r="253" spans="1:15" ht="15.75" x14ac:dyDescent="0.25">
      <c r="A253" s="160"/>
      <c r="B253" s="154"/>
      <c r="C253" s="270" t="s">
        <v>0</v>
      </c>
      <c r="D253" s="270" t="s">
        <v>1</v>
      </c>
      <c r="E253" s="231" t="s">
        <v>2</v>
      </c>
      <c r="F253" s="244" t="s">
        <v>12</v>
      </c>
      <c r="G253" s="289" t="s">
        <v>4</v>
      </c>
      <c r="H253" s="231" t="s">
        <v>5</v>
      </c>
      <c r="I253" s="155"/>
    </row>
    <row r="254" spans="1:15" ht="15.75" x14ac:dyDescent="0.25">
      <c r="A254" s="156" t="s">
        <v>65</v>
      </c>
      <c r="B254" s="154" t="s">
        <v>45</v>
      </c>
      <c r="I254" s="155"/>
    </row>
    <row r="255" spans="1:15" s="120" customFormat="1" x14ac:dyDescent="0.2">
      <c r="A255" s="126"/>
      <c r="B255" s="127"/>
      <c r="C255" s="232"/>
      <c r="D255" s="181"/>
      <c r="E255" s="217"/>
      <c r="F255" s="214"/>
      <c r="G255" s="280"/>
      <c r="H255" s="214"/>
      <c r="I255" s="110"/>
      <c r="J255" s="111"/>
      <c r="K255" s="111"/>
      <c r="L255" s="111"/>
      <c r="M255" s="111"/>
      <c r="N255" s="111"/>
      <c r="O255" s="111"/>
    </row>
    <row r="256" spans="1:15" s="120" customFormat="1" ht="25.5" x14ac:dyDescent="0.2">
      <c r="A256" s="126">
        <v>1</v>
      </c>
      <c r="B256" s="127" t="s">
        <v>131</v>
      </c>
      <c r="C256" s="232" t="s">
        <v>10</v>
      </c>
      <c r="D256" s="181">
        <v>27.1</v>
      </c>
      <c r="E256" s="217">
        <v>0</v>
      </c>
      <c r="F256" s="217">
        <f>D256*E256</f>
        <v>0</v>
      </c>
      <c r="G256" s="280">
        <v>9.5000000000000001E-2</v>
      </c>
      <c r="H256" s="217">
        <f>(F256*G256)+F256</f>
        <v>0</v>
      </c>
      <c r="I256" s="110"/>
      <c r="J256" s="111"/>
      <c r="K256" s="111"/>
      <c r="L256" s="111"/>
      <c r="M256" s="111"/>
      <c r="N256" s="111"/>
      <c r="O256" s="111"/>
    </row>
    <row r="257" spans="1:15" s="1" customFormat="1" x14ac:dyDescent="0.2">
      <c r="A257" s="7"/>
      <c r="B257" s="182"/>
      <c r="C257" s="230"/>
      <c r="D257" s="259"/>
      <c r="E257" s="218"/>
      <c r="F257" s="218"/>
      <c r="G257" s="236"/>
      <c r="H257" s="218"/>
      <c r="I257" s="183"/>
      <c r="J257" s="184"/>
      <c r="K257" s="184"/>
      <c r="L257" s="184"/>
    </row>
    <row r="258" spans="1:15" s="1" customFormat="1" ht="142.5" customHeight="1" x14ac:dyDescent="0.2">
      <c r="A258" s="7"/>
      <c r="B258" s="182" t="s">
        <v>268</v>
      </c>
      <c r="C258" s="230"/>
      <c r="D258" s="259"/>
      <c r="E258" s="218"/>
      <c r="F258" s="218"/>
      <c r="G258" s="236"/>
      <c r="H258" s="218"/>
      <c r="I258" s="183"/>
      <c r="J258" s="184"/>
      <c r="K258" s="184"/>
      <c r="L258" s="184"/>
    </row>
    <row r="259" spans="1:15" s="6" customFormat="1" x14ac:dyDescent="0.2">
      <c r="A259" s="180"/>
      <c r="B259" s="182"/>
      <c r="C259" s="230"/>
      <c r="D259" s="259"/>
      <c r="E259" s="218"/>
      <c r="F259" s="236"/>
      <c r="G259" s="281"/>
      <c r="H259" s="236"/>
      <c r="I259" s="183"/>
      <c r="J259" s="184"/>
      <c r="K259" s="184"/>
      <c r="L259" s="184"/>
      <c r="M259" s="1"/>
      <c r="N259" s="1"/>
      <c r="O259" s="1"/>
    </row>
    <row r="260" spans="1:15" s="6" customFormat="1" ht="38.25" x14ac:dyDescent="0.2">
      <c r="A260" s="180">
        <f>A256+1</f>
        <v>2</v>
      </c>
      <c r="B260" s="182" t="s">
        <v>244</v>
      </c>
      <c r="C260" s="230" t="s">
        <v>10</v>
      </c>
      <c r="D260" s="259">
        <v>5.1516000000000002</v>
      </c>
      <c r="E260" s="218">
        <v>0</v>
      </c>
      <c r="F260" s="218">
        <f>D260*E260</f>
        <v>0</v>
      </c>
      <c r="G260" s="281">
        <v>9.5000000000000001E-2</v>
      </c>
      <c r="H260" s="218">
        <f>(F260*G260)+F260</f>
        <v>0</v>
      </c>
      <c r="I260" s="183"/>
      <c r="J260" s="184"/>
      <c r="K260" s="184"/>
      <c r="L260" s="184"/>
      <c r="M260" s="1"/>
      <c r="N260" s="1"/>
      <c r="O260" s="1"/>
    </row>
    <row r="261" spans="1:15" s="6" customFormat="1" x14ac:dyDescent="0.2">
      <c r="A261" s="180"/>
      <c r="B261" s="182"/>
      <c r="C261" s="230"/>
      <c r="D261" s="259"/>
      <c r="E261" s="218"/>
      <c r="F261" s="218"/>
      <c r="G261" s="281"/>
      <c r="H261" s="218"/>
      <c r="I261" s="183"/>
      <c r="J261" s="184"/>
      <c r="K261" s="184"/>
      <c r="L261" s="184"/>
      <c r="M261" s="1"/>
      <c r="N261" s="1"/>
      <c r="O261" s="1"/>
    </row>
    <row r="262" spans="1:15" s="6" customFormat="1" ht="38.25" x14ac:dyDescent="0.2">
      <c r="A262" s="180">
        <f>A260+1</f>
        <v>3</v>
      </c>
      <c r="B262" s="182" t="s">
        <v>245</v>
      </c>
      <c r="C262" s="230" t="s">
        <v>10</v>
      </c>
      <c r="D262" s="259">
        <v>2.91</v>
      </c>
      <c r="E262" s="218">
        <v>0</v>
      </c>
      <c r="F262" s="218">
        <f>D262*E262</f>
        <v>0</v>
      </c>
      <c r="G262" s="281">
        <v>9.5000000000000001E-2</v>
      </c>
      <c r="H262" s="218">
        <f>(F262*G262)+F262</f>
        <v>0</v>
      </c>
      <c r="I262" s="183"/>
      <c r="J262" s="184"/>
      <c r="K262" s="184"/>
      <c r="L262" s="184"/>
      <c r="M262" s="1"/>
      <c r="N262" s="1"/>
      <c r="O262" s="1"/>
    </row>
    <row r="263" spans="1:15" s="6" customFormat="1" x14ac:dyDescent="0.2">
      <c r="A263" s="180"/>
      <c r="B263" s="182"/>
      <c r="C263" s="230"/>
      <c r="D263" s="259"/>
      <c r="E263" s="218"/>
      <c r="F263" s="218"/>
      <c r="G263" s="281"/>
      <c r="H263" s="218"/>
      <c r="I263" s="183"/>
      <c r="J263" s="184"/>
      <c r="K263" s="184"/>
      <c r="L263" s="184"/>
      <c r="M263" s="1"/>
      <c r="N263" s="1"/>
      <c r="O263" s="1"/>
    </row>
    <row r="264" spans="1:15" s="1" customFormat="1" ht="118.5" customHeight="1" x14ac:dyDescent="0.2">
      <c r="A264" s="7"/>
      <c r="B264" s="182" t="s">
        <v>248</v>
      </c>
      <c r="C264" s="230"/>
      <c r="D264" s="259"/>
      <c r="E264" s="218"/>
      <c r="F264" s="218"/>
      <c r="G264" s="236"/>
      <c r="H264" s="218"/>
      <c r="I264" s="183"/>
      <c r="J264" s="184"/>
      <c r="K264" s="184"/>
      <c r="L264" s="184"/>
    </row>
    <row r="265" spans="1:15" s="6" customFormat="1" x14ac:dyDescent="0.2">
      <c r="A265" s="180"/>
      <c r="B265" s="182"/>
      <c r="C265" s="230"/>
      <c r="D265" s="259"/>
      <c r="E265" s="218"/>
      <c r="F265" s="236"/>
      <c r="G265" s="281"/>
      <c r="H265" s="236"/>
      <c r="I265" s="183"/>
      <c r="J265" s="184"/>
      <c r="K265" s="184"/>
      <c r="L265" s="184"/>
      <c r="M265" s="1"/>
      <c r="N265" s="1"/>
      <c r="O265" s="1"/>
    </row>
    <row r="266" spans="1:15" s="6" customFormat="1" ht="42" customHeight="1" x14ac:dyDescent="0.2">
      <c r="A266" s="180">
        <f>A262+1</f>
        <v>4</v>
      </c>
      <c r="B266" s="182" t="s">
        <v>246</v>
      </c>
      <c r="C266" s="230" t="s">
        <v>10</v>
      </c>
      <c r="D266" s="259">
        <v>16.82</v>
      </c>
      <c r="E266" s="218">
        <v>0</v>
      </c>
      <c r="F266" s="218">
        <f>D266*E266</f>
        <v>0</v>
      </c>
      <c r="G266" s="281">
        <v>9.5000000000000001E-2</v>
      </c>
      <c r="H266" s="218">
        <f>(F266*G266)+F266</f>
        <v>0</v>
      </c>
      <c r="I266" s="183"/>
      <c r="J266" s="184"/>
      <c r="K266" s="184"/>
      <c r="L266" s="184"/>
      <c r="M266" s="1"/>
      <c r="N266" s="1"/>
      <c r="O266" s="1"/>
    </row>
    <row r="267" spans="1:15" s="6" customFormat="1" x14ac:dyDescent="0.2">
      <c r="A267" s="180"/>
      <c r="B267" s="182"/>
      <c r="C267" s="230"/>
      <c r="D267" s="259"/>
      <c r="E267" s="218"/>
      <c r="F267" s="218"/>
      <c r="G267" s="281"/>
      <c r="H267" s="218"/>
      <c r="I267" s="183"/>
      <c r="J267" s="184"/>
      <c r="K267" s="184"/>
      <c r="L267" s="184"/>
      <c r="M267" s="1"/>
      <c r="N267" s="1"/>
      <c r="O267" s="1"/>
    </row>
    <row r="268" spans="1:15" s="6" customFormat="1" ht="38.25" x14ac:dyDescent="0.2">
      <c r="A268" s="180">
        <f>A266+1</f>
        <v>5</v>
      </c>
      <c r="B268" s="182" t="s">
        <v>247</v>
      </c>
      <c r="C268" s="230" t="s">
        <v>10</v>
      </c>
      <c r="D268" s="259">
        <v>7.15</v>
      </c>
      <c r="E268" s="218">
        <v>0</v>
      </c>
      <c r="F268" s="218">
        <f>D268*E268</f>
        <v>0</v>
      </c>
      <c r="G268" s="281">
        <v>9.5000000000000001E-2</v>
      </c>
      <c r="H268" s="218">
        <f>(F268*G268)+F268</f>
        <v>0</v>
      </c>
      <c r="I268" s="183"/>
      <c r="J268" s="184"/>
      <c r="K268" s="184"/>
      <c r="L268" s="184"/>
      <c r="M268" s="1"/>
      <c r="N268" s="1"/>
      <c r="O268" s="1"/>
    </row>
    <row r="269" spans="1:15" s="120" customFormat="1" x14ac:dyDescent="0.2">
      <c r="A269" s="126"/>
      <c r="B269" s="124"/>
      <c r="C269" s="232"/>
      <c r="D269" s="181"/>
      <c r="E269" s="217"/>
      <c r="F269" s="217"/>
      <c r="G269" s="280"/>
      <c r="H269" s="217"/>
      <c r="I269" s="110"/>
      <c r="J269" s="111"/>
      <c r="K269" s="111"/>
      <c r="L269" s="111"/>
      <c r="M269" s="111"/>
      <c r="N269" s="111"/>
      <c r="O269" s="111"/>
    </row>
    <row r="270" spans="1:15" s="120" customFormat="1" ht="16.5" thickBot="1" x14ac:dyDescent="0.3">
      <c r="A270" s="118"/>
      <c r="B270" s="129" t="s">
        <v>46</v>
      </c>
      <c r="C270" s="297"/>
      <c r="D270" s="260"/>
      <c r="E270" s="219"/>
      <c r="F270" s="219">
        <f>F256+F260+F262+F266+F268</f>
        <v>0</v>
      </c>
      <c r="G270" s="282"/>
      <c r="H270" s="219">
        <f>H256+H260+H262+H266+H268</f>
        <v>0</v>
      </c>
      <c r="I270" s="110"/>
      <c r="J270" s="111"/>
      <c r="K270" s="111"/>
      <c r="L270" s="111"/>
      <c r="M270" s="111"/>
      <c r="N270" s="111"/>
      <c r="O270" s="111"/>
    </row>
    <row r="271" spans="1:15" s="120" customFormat="1" ht="16.5" thickTop="1" x14ac:dyDescent="0.25">
      <c r="A271" s="118"/>
      <c r="B271" s="145"/>
      <c r="C271" s="302"/>
      <c r="D271" s="266"/>
      <c r="E271" s="226"/>
      <c r="F271" s="228"/>
      <c r="G271" s="228"/>
      <c r="H271" s="228"/>
      <c r="I271" s="110"/>
      <c r="J271" s="111"/>
      <c r="K271" s="111"/>
      <c r="L271" s="111"/>
      <c r="M271" s="111"/>
      <c r="N271" s="111"/>
      <c r="O271" s="111"/>
    </row>
    <row r="272" spans="1:15" s="120" customFormat="1" ht="15.75" x14ac:dyDescent="0.25">
      <c r="A272" s="118"/>
      <c r="B272" s="145"/>
      <c r="C272" s="302"/>
      <c r="D272" s="266"/>
      <c r="E272" s="226"/>
      <c r="F272" s="228"/>
      <c r="G272" s="228"/>
      <c r="H272" s="228"/>
      <c r="I272" s="110"/>
      <c r="J272" s="111"/>
      <c r="K272" s="111"/>
      <c r="L272" s="111"/>
      <c r="M272" s="111"/>
      <c r="N272" s="111"/>
      <c r="O272" s="111"/>
    </row>
    <row r="273" spans="1:15" s="140" customFormat="1" ht="15.75" x14ac:dyDescent="0.25">
      <c r="A273" s="162"/>
      <c r="B273" s="154"/>
      <c r="C273" s="273" t="s">
        <v>0</v>
      </c>
      <c r="D273" s="273" t="s">
        <v>1</v>
      </c>
      <c r="E273" s="237" t="s">
        <v>2</v>
      </c>
      <c r="F273" s="245" t="s">
        <v>12</v>
      </c>
      <c r="G273" s="292" t="s">
        <v>4</v>
      </c>
      <c r="H273" s="237" t="s">
        <v>5</v>
      </c>
      <c r="I273" s="155"/>
    </row>
    <row r="274" spans="1:15" ht="15.75" x14ac:dyDescent="0.25">
      <c r="A274" s="156" t="s">
        <v>66</v>
      </c>
      <c r="B274" s="154" t="s">
        <v>22</v>
      </c>
      <c r="I274" s="155"/>
    </row>
    <row r="275" spans="1:15" x14ac:dyDescent="0.2">
      <c r="A275" s="153"/>
      <c r="B275" s="158"/>
      <c r="I275" s="163"/>
    </row>
    <row r="276" spans="1:15" s="1" customFormat="1" ht="25.5" x14ac:dyDescent="0.2">
      <c r="A276" s="180">
        <v>1</v>
      </c>
      <c r="B276" s="182" t="s">
        <v>132</v>
      </c>
      <c r="C276" s="230" t="s">
        <v>10</v>
      </c>
      <c r="D276" s="259">
        <v>69.099999999999994</v>
      </c>
      <c r="E276" s="218">
        <v>0</v>
      </c>
      <c r="F276" s="218">
        <f>D276*E276</f>
        <v>0</v>
      </c>
      <c r="G276" s="281">
        <v>9.5000000000000001E-2</v>
      </c>
      <c r="H276" s="218">
        <f>(F276*G276)+F276</f>
        <v>0</v>
      </c>
      <c r="I276" s="183"/>
      <c r="J276" s="184"/>
      <c r="K276" s="184"/>
      <c r="L276" s="184"/>
    </row>
    <row r="277" spans="1:15" s="1" customFormat="1" x14ac:dyDescent="0.2">
      <c r="A277" s="180"/>
      <c r="B277" s="202"/>
      <c r="C277" s="230"/>
      <c r="D277" s="259"/>
      <c r="E277" s="218"/>
      <c r="F277" s="236"/>
      <c r="G277" s="236"/>
      <c r="H277" s="236"/>
      <c r="I277" s="203"/>
      <c r="J277" s="184"/>
      <c r="K277" s="184"/>
      <c r="L277" s="184"/>
    </row>
    <row r="278" spans="1:15" ht="63.75" x14ac:dyDescent="0.2">
      <c r="A278" s="180">
        <v>2</v>
      </c>
      <c r="B278" s="127" t="s">
        <v>133</v>
      </c>
      <c r="C278" s="232" t="s">
        <v>10</v>
      </c>
      <c r="D278" s="181">
        <v>69.099999999999994</v>
      </c>
      <c r="E278" s="217">
        <v>0</v>
      </c>
      <c r="F278" s="217">
        <f>D278*E278</f>
        <v>0</v>
      </c>
      <c r="G278" s="280">
        <v>9.5000000000000001E-2</v>
      </c>
      <c r="H278" s="217">
        <f>(F278*G278)+F278</f>
        <v>0</v>
      </c>
      <c r="I278" s="110" t="s">
        <v>9</v>
      </c>
    </row>
    <row r="279" spans="1:15" s="120" customFormat="1" x14ac:dyDescent="0.2">
      <c r="A279" s="180"/>
      <c r="B279" s="127"/>
      <c r="C279" s="232"/>
      <c r="D279" s="181"/>
      <c r="E279" s="217"/>
      <c r="F279" s="217"/>
      <c r="G279" s="280"/>
      <c r="H279" s="217"/>
      <c r="I279" s="110"/>
      <c r="J279" s="111"/>
      <c r="K279" s="111"/>
      <c r="L279" s="111"/>
      <c r="M279" s="111"/>
      <c r="N279" s="111"/>
      <c r="O279" s="111"/>
    </row>
    <row r="280" spans="1:15" s="120" customFormat="1" ht="63.75" x14ac:dyDescent="0.2">
      <c r="A280" s="180">
        <v>3</v>
      </c>
      <c r="B280" s="127" t="s">
        <v>239</v>
      </c>
      <c r="C280" s="232" t="s">
        <v>10</v>
      </c>
      <c r="D280" s="181">
        <v>51.07</v>
      </c>
      <c r="E280" s="217">
        <v>0</v>
      </c>
      <c r="F280" s="217">
        <f>D280*E280</f>
        <v>0</v>
      </c>
      <c r="G280" s="280">
        <v>9.5000000000000001E-2</v>
      </c>
      <c r="H280" s="217">
        <f>(F280*G280)+F280</f>
        <v>0</v>
      </c>
      <c r="I280" s="110" t="s">
        <v>9</v>
      </c>
      <c r="J280" s="111"/>
      <c r="K280" s="111"/>
      <c r="L280" s="111"/>
      <c r="M280" s="111"/>
      <c r="N280" s="111"/>
      <c r="O280" s="111"/>
    </row>
    <row r="281" spans="1:15" x14ac:dyDescent="0.2">
      <c r="A281" s="180"/>
      <c r="F281" s="217"/>
      <c r="G281" s="280"/>
      <c r="H281" s="217"/>
      <c r="I281" s="200"/>
    </row>
    <row r="282" spans="1:15" ht="40.5" customHeight="1" x14ac:dyDescent="0.2">
      <c r="A282" s="180">
        <v>4</v>
      </c>
      <c r="B282" s="127" t="s">
        <v>233</v>
      </c>
      <c r="C282" s="232" t="s">
        <v>10</v>
      </c>
      <c r="D282" s="181">
        <v>7.59</v>
      </c>
      <c r="E282" s="217">
        <v>0</v>
      </c>
      <c r="F282" s="217">
        <f>D282*E282</f>
        <v>0</v>
      </c>
      <c r="G282" s="280">
        <v>9.5000000000000001E-2</v>
      </c>
      <c r="H282" s="217">
        <f t="shared" ref="H282:H290" si="19">(F282*G282)+F282</f>
        <v>0</v>
      </c>
      <c r="I282" s="200"/>
    </row>
    <row r="283" spans="1:15" x14ac:dyDescent="0.2">
      <c r="A283" s="180"/>
      <c r="B283" s="158"/>
      <c r="F283" s="217"/>
      <c r="H283" s="217"/>
      <c r="I283" s="163"/>
    </row>
    <row r="284" spans="1:15" ht="41.25" customHeight="1" x14ac:dyDescent="0.2">
      <c r="A284" s="180">
        <v>5</v>
      </c>
      <c r="B284" s="127" t="s">
        <v>234</v>
      </c>
      <c r="C284" s="232" t="s">
        <v>10</v>
      </c>
      <c r="D284" s="181">
        <f>7.84*7</f>
        <v>54.879999999999995</v>
      </c>
      <c r="E284" s="217">
        <v>0</v>
      </c>
      <c r="F284" s="217">
        <f>D284*E284</f>
        <v>0</v>
      </c>
      <c r="G284" s="280">
        <v>9.5000000000000001E-2</v>
      </c>
      <c r="H284" s="217">
        <f t="shared" ref="H284" si="20">(F284*G284)+F284</f>
        <v>0</v>
      </c>
      <c r="I284" s="200"/>
    </row>
    <row r="285" spans="1:15" x14ac:dyDescent="0.2">
      <c r="A285" s="180"/>
      <c r="B285" s="158"/>
      <c r="F285" s="217"/>
      <c r="H285" s="217"/>
      <c r="I285" s="163"/>
    </row>
    <row r="286" spans="1:15" s="120" customFormat="1" ht="53.25" customHeight="1" x14ac:dyDescent="0.2">
      <c r="A286" s="180">
        <v>6</v>
      </c>
      <c r="B286" s="127" t="s">
        <v>236</v>
      </c>
      <c r="C286" s="232" t="s">
        <v>10</v>
      </c>
      <c r="D286" s="181">
        <v>6.4260999999999999</v>
      </c>
      <c r="E286" s="217">
        <v>0</v>
      </c>
      <c r="F286" s="217">
        <f>D286*E286</f>
        <v>0</v>
      </c>
      <c r="G286" s="280">
        <v>9.5000000000000001E-2</v>
      </c>
      <c r="H286" s="217">
        <f t="shared" ref="H286" si="21">(F286*G286)+F286</f>
        <v>0</v>
      </c>
      <c r="I286" s="110" t="s">
        <v>9</v>
      </c>
      <c r="J286" s="111"/>
      <c r="K286" s="111"/>
      <c r="L286" s="111"/>
      <c r="M286" s="111"/>
      <c r="N286" s="111"/>
      <c r="O286" s="111"/>
    </row>
    <row r="287" spans="1:15" x14ac:dyDescent="0.2">
      <c r="A287" s="180"/>
      <c r="F287" s="217"/>
      <c r="G287" s="280"/>
      <c r="H287" s="217"/>
    </row>
    <row r="288" spans="1:15" s="120" customFormat="1" ht="55.5" customHeight="1" x14ac:dyDescent="0.2">
      <c r="A288" s="180">
        <v>7</v>
      </c>
      <c r="B288" s="127" t="s">
        <v>235</v>
      </c>
      <c r="C288" s="232" t="s">
        <v>10</v>
      </c>
      <c r="D288" s="181">
        <f>9.81*7</f>
        <v>68.67</v>
      </c>
      <c r="E288" s="217">
        <v>0</v>
      </c>
      <c r="F288" s="217">
        <f>D288*E288</f>
        <v>0</v>
      </c>
      <c r="G288" s="280">
        <v>9.5000000000000001E-2</v>
      </c>
      <c r="H288" s="217">
        <f t="shared" ref="H288" si="22">(F288*G288)+F288</f>
        <v>0</v>
      </c>
      <c r="I288" s="110" t="s">
        <v>9</v>
      </c>
      <c r="J288" s="111"/>
      <c r="K288" s="111"/>
      <c r="L288" s="111"/>
      <c r="M288" s="111"/>
      <c r="N288" s="111"/>
      <c r="O288" s="111"/>
    </row>
    <row r="289" spans="1:15" x14ac:dyDescent="0.2">
      <c r="A289" s="180"/>
      <c r="F289" s="217"/>
      <c r="G289" s="280"/>
      <c r="H289" s="217"/>
    </row>
    <row r="290" spans="1:15" ht="51.75" customHeight="1" x14ac:dyDescent="0.2">
      <c r="A290" s="180">
        <v>8</v>
      </c>
      <c r="B290" s="127" t="s">
        <v>243</v>
      </c>
      <c r="C290" s="232" t="s">
        <v>11</v>
      </c>
      <c r="D290" s="181">
        <v>6.78</v>
      </c>
      <c r="E290" s="217">
        <v>0</v>
      </c>
      <c r="F290" s="217">
        <f>D290*E290</f>
        <v>0</v>
      </c>
      <c r="G290" s="280">
        <v>9.5000000000000001E-2</v>
      </c>
      <c r="H290" s="217">
        <f t="shared" si="19"/>
        <v>0</v>
      </c>
      <c r="I290" s="110" t="s">
        <v>9</v>
      </c>
    </row>
    <row r="291" spans="1:15" x14ac:dyDescent="0.2">
      <c r="A291" s="180"/>
      <c r="F291" s="217"/>
      <c r="G291" s="280"/>
      <c r="H291" s="217"/>
    </row>
    <row r="292" spans="1:15" ht="78" customHeight="1" x14ac:dyDescent="0.2">
      <c r="A292" s="180">
        <v>9</v>
      </c>
      <c r="B292" s="127" t="s">
        <v>134</v>
      </c>
      <c r="C292" s="232" t="s">
        <v>8</v>
      </c>
      <c r="D292" s="181">
        <v>2</v>
      </c>
      <c r="E292" s="217">
        <v>0</v>
      </c>
      <c r="F292" s="217">
        <f>D292*E292</f>
        <v>0</v>
      </c>
      <c r="G292" s="280">
        <v>9.5000000000000001E-2</v>
      </c>
      <c r="H292" s="217">
        <f t="shared" ref="H292" si="23">(F292*G292)+F292</f>
        <v>0</v>
      </c>
    </row>
    <row r="293" spans="1:15" x14ac:dyDescent="0.2">
      <c r="A293" s="180"/>
      <c r="F293" s="217"/>
      <c r="G293" s="280"/>
      <c r="H293" s="217"/>
    </row>
    <row r="294" spans="1:15" ht="66.75" customHeight="1" x14ac:dyDescent="0.2">
      <c r="A294" s="180">
        <v>10</v>
      </c>
      <c r="B294" s="127" t="s">
        <v>135</v>
      </c>
      <c r="C294" s="232" t="s">
        <v>8</v>
      </c>
      <c r="D294" s="181">
        <v>6</v>
      </c>
      <c r="E294" s="217">
        <v>0</v>
      </c>
      <c r="F294" s="217">
        <f>D294*E294</f>
        <v>0</v>
      </c>
      <c r="G294" s="280">
        <v>9.5000000000000001E-2</v>
      </c>
      <c r="H294" s="217">
        <f>(F294*G294)+F294</f>
        <v>0</v>
      </c>
      <c r="I294" s="110" t="s">
        <v>9</v>
      </c>
    </row>
    <row r="295" spans="1:15" x14ac:dyDescent="0.2">
      <c r="A295" s="180"/>
      <c r="F295" s="217"/>
      <c r="G295" s="280"/>
      <c r="H295" s="217"/>
    </row>
    <row r="296" spans="1:15" ht="65.25" customHeight="1" x14ac:dyDescent="0.2">
      <c r="A296" s="180">
        <v>11</v>
      </c>
      <c r="B296" s="127" t="s">
        <v>137</v>
      </c>
      <c r="C296" s="232" t="s">
        <v>8</v>
      </c>
      <c r="D296" s="181">
        <v>1</v>
      </c>
      <c r="E296" s="217">
        <v>0</v>
      </c>
      <c r="F296" s="217">
        <f>D296*E296</f>
        <v>0</v>
      </c>
      <c r="G296" s="280">
        <v>9.5000000000000001E-2</v>
      </c>
      <c r="H296" s="217">
        <f>(F296*G296)+F296</f>
        <v>0</v>
      </c>
      <c r="I296" s="110" t="s">
        <v>9</v>
      </c>
    </row>
    <row r="297" spans="1:15" x14ac:dyDescent="0.2">
      <c r="A297" s="180"/>
      <c r="F297" s="217"/>
      <c r="G297" s="280"/>
      <c r="H297" s="217"/>
    </row>
    <row r="298" spans="1:15" ht="65.25" customHeight="1" x14ac:dyDescent="0.2">
      <c r="A298" s="180">
        <v>12</v>
      </c>
      <c r="B298" s="127" t="s">
        <v>136</v>
      </c>
      <c r="C298" s="232" t="s">
        <v>8</v>
      </c>
      <c r="D298" s="181">
        <v>1</v>
      </c>
      <c r="E298" s="217">
        <v>0</v>
      </c>
      <c r="F298" s="217">
        <f>D298*E298</f>
        <v>0</v>
      </c>
      <c r="G298" s="280">
        <v>9.5000000000000001E-2</v>
      </c>
      <c r="H298" s="217">
        <f>(F298*G298)+F298</f>
        <v>0</v>
      </c>
      <c r="I298" s="110" t="s">
        <v>9</v>
      </c>
    </row>
    <row r="299" spans="1:15" s="120" customFormat="1" x14ac:dyDescent="0.2">
      <c r="A299" s="180"/>
      <c r="B299" s="127"/>
      <c r="C299" s="232"/>
      <c r="D299" s="181"/>
      <c r="E299" s="217"/>
      <c r="F299" s="217"/>
      <c r="G299" s="280"/>
      <c r="H299" s="217"/>
      <c r="I299" s="110"/>
      <c r="J299" s="111"/>
      <c r="K299" s="111"/>
      <c r="L299" s="111"/>
      <c r="M299" s="111"/>
      <c r="N299" s="111"/>
      <c r="O299" s="111"/>
    </row>
    <row r="300" spans="1:15" s="120" customFormat="1" ht="38.25" x14ac:dyDescent="0.2">
      <c r="A300" s="180">
        <v>13</v>
      </c>
      <c r="B300" s="127" t="s">
        <v>242</v>
      </c>
      <c r="C300" s="232" t="s">
        <v>31</v>
      </c>
      <c r="D300" s="181">
        <v>8</v>
      </c>
      <c r="E300" s="217">
        <v>0</v>
      </c>
      <c r="F300" s="217">
        <f>D300*E300</f>
        <v>0</v>
      </c>
      <c r="G300" s="280">
        <v>9.5000000000000001E-2</v>
      </c>
      <c r="H300" s="217">
        <f>(F300*G300)+F300</f>
        <v>0</v>
      </c>
      <c r="I300" s="110" t="s">
        <v>9</v>
      </c>
      <c r="J300" s="111"/>
      <c r="K300" s="111"/>
      <c r="L300" s="111"/>
      <c r="M300" s="111"/>
      <c r="N300" s="111"/>
      <c r="O300" s="111"/>
    </row>
    <row r="301" spans="1:15" s="120" customFormat="1" x14ac:dyDescent="0.2">
      <c r="A301" s="180"/>
      <c r="B301" s="127"/>
      <c r="C301" s="232"/>
      <c r="D301" s="181"/>
      <c r="E301" s="217"/>
      <c r="F301" s="217"/>
      <c r="G301" s="280"/>
      <c r="H301" s="217"/>
      <c r="I301" s="110"/>
      <c r="J301" s="111"/>
      <c r="K301" s="111"/>
      <c r="L301" s="111"/>
      <c r="M301" s="111"/>
      <c r="N301" s="111"/>
      <c r="O301" s="111"/>
    </row>
    <row r="302" spans="1:15" s="120" customFormat="1" ht="16.5" thickBot="1" x14ac:dyDescent="0.3">
      <c r="A302" s="118"/>
      <c r="B302" s="129" t="s">
        <v>23</v>
      </c>
      <c r="C302" s="297"/>
      <c r="D302" s="260"/>
      <c r="E302" s="219"/>
      <c r="F302" s="219">
        <f>SUM(F275:F300)</f>
        <v>0</v>
      </c>
      <c r="G302" s="282"/>
      <c r="H302" s="219">
        <f>SUM(H278:H300)</f>
        <v>0</v>
      </c>
      <c r="I302" s="110"/>
      <c r="J302" s="111"/>
      <c r="K302" s="111"/>
      <c r="L302" s="111"/>
      <c r="M302" s="111"/>
      <c r="N302" s="111"/>
      <c r="O302" s="111"/>
    </row>
    <row r="303" spans="1:15" s="120" customFormat="1" ht="16.5" thickTop="1" x14ac:dyDescent="0.25">
      <c r="A303" s="118"/>
      <c r="B303" s="145"/>
      <c r="C303" s="302"/>
      <c r="D303" s="266"/>
      <c r="E303" s="226"/>
      <c r="F303" s="228"/>
      <c r="G303" s="228"/>
      <c r="H303" s="228"/>
      <c r="I303" s="110"/>
      <c r="J303" s="111"/>
      <c r="K303" s="111"/>
      <c r="L303" s="111"/>
      <c r="M303" s="111"/>
      <c r="N303" s="111"/>
      <c r="O303" s="111"/>
    </row>
    <row r="304" spans="1:15" ht="15.75" x14ac:dyDescent="0.25">
      <c r="B304" s="145"/>
      <c r="C304" s="302"/>
      <c r="D304" s="266"/>
      <c r="E304" s="226"/>
      <c r="F304" s="228"/>
      <c r="G304" s="228"/>
      <c r="H304" s="228"/>
    </row>
    <row r="305" spans="1:9" x14ac:dyDescent="0.2">
      <c r="C305" s="181" t="s">
        <v>0</v>
      </c>
      <c r="D305" s="181" t="s">
        <v>1</v>
      </c>
      <c r="E305" s="210" t="s">
        <v>2</v>
      </c>
      <c r="F305" s="214" t="s">
        <v>12</v>
      </c>
      <c r="G305" s="280" t="s">
        <v>4</v>
      </c>
      <c r="H305" s="210" t="s">
        <v>5</v>
      </c>
    </row>
    <row r="306" spans="1:9" ht="15.75" x14ac:dyDescent="0.2">
      <c r="A306" s="164" t="s">
        <v>67</v>
      </c>
      <c r="B306" s="145" t="s">
        <v>26</v>
      </c>
      <c r="D306" s="232"/>
      <c r="E306" s="232"/>
      <c r="F306" s="232"/>
      <c r="G306" s="232"/>
      <c r="H306" s="232"/>
      <c r="I306" s="111"/>
    </row>
    <row r="307" spans="1:9" x14ac:dyDescent="0.2">
      <c r="A307" s="126"/>
      <c r="B307" s="152"/>
      <c r="D307" s="232"/>
      <c r="E307" s="232"/>
      <c r="F307" s="232"/>
      <c r="G307" s="232"/>
      <c r="H307" s="232"/>
      <c r="I307" s="111"/>
    </row>
    <row r="308" spans="1:9" x14ac:dyDescent="0.2">
      <c r="A308" s="126"/>
      <c r="B308" s="132" t="s">
        <v>141</v>
      </c>
      <c r="D308" s="232"/>
      <c r="E308" s="232"/>
      <c r="F308" s="232"/>
      <c r="G308" s="232"/>
      <c r="H308" s="232"/>
      <c r="I308" s="111"/>
    </row>
    <row r="309" spans="1:9" x14ac:dyDescent="0.2">
      <c r="A309" s="126"/>
      <c r="B309" s="152"/>
      <c r="D309" s="232"/>
      <c r="E309" s="232"/>
      <c r="F309" s="232"/>
      <c r="G309" s="232"/>
      <c r="H309" s="232"/>
      <c r="I309" s="111"/>
    </row>
    <row r="310" spans="1:9" s="119" customFormat="1" ht="18.75" customHeight="1" x14ac:dyDescent="0.2">
      <c r="A310" s="126"/>
      <c r="B310" s="124" t="s">
        <v>73</v>
      </c>
      <c r="C310" s="238"/>
      <c r="D310" s="238"/>
      <c r="E310" s="238"/>
      <c r="F310" s="238"/>
      <c r="G310" s="238"/>
      <c r="H310" s="238"/>
      <c r="I310" s="165" t="s">
        <v>19</v>
      </c>
    </row>
    <row r="311" spans="1:9" s="119" customFormat="1" ht="106.5" customHeight="1" x14ac:dyDescent="0.2">
      <c r="A311" s="126"/>
      <c r="B311" s="127" t="s">
        <v>143</v>
      </c>
      <c r="C311" s="238"/>
      <c r="D311" s="238"/>
      <c r="E311" s="238"/>
      <c r="F311" s="238"/>
      <c r="G311" s="238"/>
      <c r="H311" s="238"/>
      <c r="I311" s="165"/>
    </row>
    <row r="312" spans="1:9" s="119" customFormat="1" x14ac:dyDescent="0.2">
      <c r="A312" s="126"/>
      <c r="B312" s="127"/>
      <c r="C312" s="238"/>
      <c r="D312" s="238"/>
      <c r="E312" s="238"/>
      <c r="F312" s="238"/>
      <c r="G312" s="238"/>
      <c r="H312" s="238"/>
      <c r="I312" s="165"/>
    </row>
    <row r="313" spans="1:9" s="119" customFormat="1" ht="52.15" customHeight="1" x14ac:dyDescent="0.2">
      <c r="A313" s="126">
        <v>1</v>
      </c>
      <c r="B313" s="127" t="s">
        <v>142</v>
      </c>
      <c r="C313" s="238" t="s">
        <v>8</v>
      </c>
      <c r="D313" s="269">
        <v>1</v>
      </c>
      <c r="E313" s="210">
        <v>0</v>
      </c>
      <c r="F313" s="217">
        <f>D313*E313</f>
        <v>0</v>
      </c>
      <c r="G313" s="288">
        <v>9.5000000000000001E-2</v>
      </c>
      <c r="H313" s="210">
        <f>(F313*G313)+F313</f>
        <v>0</v>
      </c>
      <c r="I313" s="165"/>
    </row>
    <row r="314" spans="1:9" s="119" customFormat="1" x14ac:dyDescent="0.2">
      <c r="A314" s="126"/>
      <c r="B314" s="127"/>
      <c r="C314" s="238"/>
      <c r="D314" s="268"/>
      <c r="E314" s="210"/>
      <c r="F314" s="217"/>
      <c r="G314" s="288"/>
      <c r="H314" s="210"/>
      <c r="I314" s="165"/>
    </row>
    <row r="315" spans="1:9" s="119" customFormat="1" ht="81" customHeight="1" x14ac:dyDescent="0.2">
      <c r="A315" s="126">
        <v>2</v>
      </c>
      <c r="B315" s="127" t="s">
        <v>147</v>
      </c>
      <c r="C315" s="238" t="s">
        <v>8</v>
      </c>
      <c r="D315" s="269">
        <v>1</v>
      </c>
      <c r="E315" s="210">
        <v>0</v>
      </c>
      <c r="F315" s="217">
        <f>D315*E315</f>
        <v>0</v>
      </c>
      <c r="G315" s="288">
        <v>9.5000000000000001E-2</v>
      </c>
      <c r="H315" s="210">
        <f>(F315*G315)+F315</f>
        <v>0</v>
      </c>
      <c r="I315" s="165"/>
    </row>
    <row r="316" spans="1:9" s="119" customFormat="1" x14ac:dyDescent="0.2">
      <c r="A316" s="126"/>
      <c r="B316" s="127"/>
      <c r="C316" s="238"/>
      <c r="D316" s="269"/>
      <c r="E316" s="210"/>
      <c r="F316" s="217"/>
      <c r="G316" s="288"/>
      <c r="H316" s="210"/>
      <c r="I316" s="165"/>
    </row>
    <row r="317" spans="1:9" s="119" customFormat="1" x14ac:dyDescent="0.2">
      <c r="A317" s="126"/>
      <c r="B317" s="124" t="s">
        <v>140</v>
      </c>
      <c r="C317" s="238"/>
      <c r="D317" s="269"/>
      <c r="E317" s="210"/>
      <c r="F317" s="217"/>
      <c r="G317" s="288"/>
      <c r="H317" s="210"/>
      <c r="I317" s="165"/>
    </row>
    <row r="318" spans="1:9" s="119" customFormat="1" ht="144.75" customHeight="1" x14ac:dyDescent="0.2">
      <c r="A318" s="126"/>
      <c r="B318" s="127" t="s">
        <v>146</v>
      </c>
      <c r="C318" s="238"/>
      <c r="D318" s="269"/>
      <c r="E318" s="210"/>
      <c r="F318" s="217"/>
      <c r="G318" s="288"/>
      <c r="H318" s="210"/>
      <c r="I318" s="165"/>
    </row>
    <row r="319" spans="1:9" s="119" customFormat="1" x14ac:dyDescent="0.2">
      <c r="A319" s="126"/>
      <c r="B319" s="127"/>
      <c r="C319" s="238"/>
      <c r="D319" s="269"/>
      <c r="E319" s="210"/>
      <c r="F319" s="217"/>
      <c r="G319" s="288"/>
      <c r="H319" s="210"/>
      <c r="I319" s="165"/>
    </row>
    <row r="320" spans="1:9" s="119" customFormat="1" ht="63.75" x14ac:dyDescent="0.2">
      <c r="A320" s="126">
        <v>3</v>
      </c>
      <c r="B320" s="127" t="s">
        <v>145</v>
      </c>
      <c r="C320" s="238" t="s">
        <v>8</v>
      </c>
      <c r="D320" s="269">
        <v>1</v>
      </c>
      <c r="E320" s="210">
        <v>0</v>
      </c>
      <c r="F320" s="217">
        <f>D320*E320</f>
        <v>0</v>
      </c>
      <c r="G320" s="288">
        <v>9.5000000000000001E-2</v>
      </c>
      <c r="H320" s="210">
        <f>(F320*G320)+F320</f>
        <v>0</v>
      </c>
      <c r="I320" s="165"/>
    </row>
    <row r="321" spans="1:15" s="119" customFormat="1" x14ac:dyDescent="0.2">
      <c r="A321" s="126"/>
      <c r="B321" s="127"/>
      <c r="C321" s="238"/>
      <c r="D321" s="269"/>
      <c r="E321" s="210"/>
      <c r="F321" s="214"/>
      <c r="G321" s="288"/>
      <c r="H321" s="210"/>
      <c r="I321" s="165"/>
    </row>
    <row r="322" spans="1:15" s="119" customFormat="1" ht="51" x14ac:dyDescent="0.2">
      <c r="A322" s="126">
        <v>4</v>
      </c>
      <c r="B322" s="127" t="s">
        <v>144</v>
      </c>
      <c r="C322" s="238" t="s">
        <v>8</v>
      </c>
      <c r="D322" s="269">
        <v>1</v>
      </c>
      <c r="E322" s="210">
        <v>0</v>
      </c>
      <c r="F322" s="217">
        <f>D322*E322</f>
        <v>0</v>
      </c>
      <c r="G322" s="288">
        <v>9.5000000000000001E-2</v>
      </c>
      <c r="H322" s="210">
        <f>(F322*G322)+F322</f>
        <v>0</v>
      </c>
      <c r="I322" s="165"/>
    </row>
    <row r="323" spans="1:15" s="119" customFormat="1" x14ac:dyDescent="0.2">
      <c r="A323" s="126"/>
      <c r="B323" s="127"/>
      <c r="C323" s="238"/>
      <c r="D323" s="269"/>
      <c r="E323" s="210"/>
      <c r="F323" s="210"/>
      <c r="G323" s="288"/>
      <c r="H323" s="210"/>
      <c r="I323" s="165"/>
    </row>
    <row r="324" spans="1:15" ht="16.5" thickBot="1" x14ac:dyDescent="0.3">
      <c r="A324" s="126"/>
      <c r="B324" s="129" t="s">
        <v>27</v>
      </c>
      <c r="C324" s="297"/>
      <c r="D324" s="260"/>
      <c r="E324" s="219"/>
      <c r="F324" s="219">
        <f>SUM(F309:F323)</f>
        <v>0</v>
      </c>
      <c r="G324" s="293"/>
      <c r="H324" s="219">
        <f>SUM(H309:H323)</f>
        <v>0</v>
      </c>
    </row>
    <row r="325" spans="1:15" ht="13.5" thickTop="1" x14ac:dyDescent="0.2">
      <c r="H325" s="217"/>
    </row>
    <row r="326" spans="1:15" s="120" customFormat="1" ht="15.75" x14ac:dyDescent="0.25">
      <c r="A326" s="118"/>
      <c r="B326" s="145"/>
      <c r="C326" s="302"/>
      <c r="D326" s="266"/>
      <c r="E326" s="226"/>
      <c r="F326" s="228"/>
      <c r="G326" s="228"/>
      <c r="H326" s="228"/>
      <c r="I326" s="110"/>
      <c r="J326" s="111"/>
      <c r="K326" s="111"/>
      <c r="L326" s="111"/>
      <c r="M326" s="111"/>
      <c r="N326" s="111"/>
      <c r="O326" s="111"/>
    </row>
    <row r="327" spans="1:15" s="120" customFormat="1" ht="15.75" x14ac:dyDescent="0.25">
      <c r="A327" s="118"/>
      <c r="B327" s="145"/>
      <c r="C327" s="302"/>
      <c r="D327" s="266"/>
      <c r="E327" s="226"/>
      <c r="F327" s="228"/>
      <c r="G327" s="228"/>
      <c r="H327" s="228"/>
      <c r="I327" s="110"/>
      <c r="J327" s="111"/>
      <c r="K327" s="111"/>
      <c r="L327" s="111"/>
      <c r="M327" s="111"/>
      <c r="N327" s="111"/>
      <c r="O327" s="111"/>
    </row>
    <row r="328" spans="1:15" s="120" customFormat="1" x14ac:dyDescent="0.2">
      <c r="A328" s="118"/>
      <c r="B328" s="127"/>
      <c r="C328" s="181" t="s">
        <v>0</v>
      </c>
      <c r="D328" s="181" t="s">
        <v>1</v>
      </c>
      <c r="E328" s="210" t="s">
        <v>2</v>
      </c>
      <c r="F328" s="214" t="s">
        <v>12</v>
      </c>
      <c r="G328" s="214"/>
      <c r="H328" s="210" t="s">
        <v>5</v>
      </c>
      <c r="I328" s="110" t="s">
        <v>6</v>
      </c>
      <c r="J328" s="111"/>
      <c r="K328" s="111"/>
      <c r="L328" s="111"/>
      <c r="M328" s="111"/>
      <c r="N328" s="111"/>
      <c r="O328" s="111"/>
    </row>
    <row r="329" spans="1:15" s="120" customFormat="1" ht="15.75" x14ac:dyDescent="0.2">
      <c r="A329" s="121" t="s">
        <v>68</v>
      </c>
      <c r="B329" s="145" t="s">
        <v>24</v>
      </c>
      <c r="C329" s="232"/>
      <c r="D329" s="232"/>
      <c r="E329" s="232"/>
      <c r="F329" s="232"/>
      <c r="G329" s="232"/>
      <c r="H329" s="232"/>
      <c r="I329" s="111"/>
      <c r="J329" s="111"/>
      <c r="K329" s="111"/>
      <c r="L329" s="111"/>
      <c r="M329" s="111"/>
      <c r="N329" s="111"/>
      <c r="O329" s="111"/>
    </row>
    <row r="330" spans="1:15" s="120" customFormat="1" ht="15.75" x14ac:dyDescent="0.2">
      <c r="A330" s="130"/>
      <c r="B330" s="145"/>
      <c r="C330" s="232"/>
      <c r="D330" s="232"/>
      <c r="E330" s="232"/>
      <c r="F330" s="232"/>
      <c r="G330" s="232"/>
      <c r="H330" s="232"/>
      <c r="I330" s="111"/>
      <c r="J330" s="111"/>
      <c r="K330" s="111"/>
      <c r="L330" s="111"/>
      <c r="M330" s="111"/>
      <c r="N330" s="111"/>
      <c r="O330" s="111"/>
    </row>
    <row r="331" spans="1:15" s="120" customFormat="1" ht="89.25" x14ac:dyDescent="0.2">
      <c r="A331" s="180">
        <v>1</v>
      </c>
      <c r="B331" s="127" t="s">
        <v>151</v>
      </c>
      <c r="C331" s="232" t="s">
        <v>10</v>
      </c>
      <c r="D331" s="181">
        <v>2.7112026199999999</v>
      </c>
      <c r="E331" s="217">
        <v>0</v>
      </c>
      <c r="F331" s="217">
        <f>D331*E331</f>
        <v>0</v>
      </c>
      <c r="G331" s="280">
        <v>9.5000000000000001E-2</v>
      </c>
      <c r="H331" s="217">
        <f>(F331*G331)+F331</f>
        <v>0</v>
      </c>
      <c r="I331" s="110" t="s">
        <v>9</v>
      </c>
      <c r="J331" s="111"/>
      <c r="K331" s="111"/>
      <c r="L331" s="111"/>
      <c r="M331" s="111"/>
      <c r="N331" s="111"/>
      <c r="O331" s="111"/>
    </row>
    <row r="332" spans="1:15" s="120" customFormat="1" x14ac:dyDescent="0.2">
      <c r="A332" s="118"/>
      <c r="B332" s="127"/>
      <c r="C332" s="232"/>
      <c r="D332" s="181"/>
      <c r="E332" s="217"/>
      <c r="F332" s="217"/>
      <c r="G332" s="280"/>
      <c r="H332" s="217"/>
      <c r="I332" s="110"/>
      <c r="J332" s="111"/>
      <c r="K332" s="111"/>
      <c r="L332" s="111"/>
      <c r="M332" s="111"/>
      <c r="N332" s="111"/>
      <c r="O332" s="111"/>
    </row>
    <row r="333" spans="1:15" s="120" customFormat="1" ht="25.5" x14ac:dyDescent="0.2">
      <c r="A333" s="180">
        <v>2</v>
      </c>
      <c r="B333" s="127" t="s">
        <v>148</v>
      </c>
      <c r="C333" s="232"/>
      <c r="D333" s="181"/>
      <c r="E333" s="217"/>
      <c r="F333" s="217"/>
      <c r="G333" s="280"/>
      <c r="H333" s="217"/>
      <c r="I333" s="110" t="s">
        <v>19</v>
      </c>
      <c r="J333" s="111"/>
      <c r="K333" s="111"/>
      <c r="L333" s="111"/>
      <c r="M333" s="111"/>
      <c r="N333" s="111"/>
      <c r="O333" s="111"/>
    </row>
    <row r="334" spans="1:15" s="120" customFormat="1" ht="25.5" x14ac:dyDescent="0.2">
      <c r="A334" s="118"/>
      <c r="B334" s="204" t="s">
        <v>59</v>
      </c>
      <c r="C334" s="232" t="s">
        <v>8</v>
      </c>
      <c r="D334" s="181">
        <v>54</v>
      </c>
      <c r="E334" s="217">
        <v>0</v>
      </c>
      <c r="F334" s="217">
        <f>D334*E334</f>
        <v>0</v>
      </c>
      <c r="G334" s="280">
        <v>9.5000000000000001E-2</v>
      </c>
      <c r="H334" s="217">
        <f>(F334*G334)+F334</f>
        <v>0</v>
      </c>
      <c r="I334" s="110"/>
      <c r="J334" s="111"/>
      <c r="K334" s="111"/>
      <c r="L334" s="111"/>
      <c r="M334" s="111"/>
      <c r="N334" s="111"/>
      <c r="O334" s="111"/>
    </row>
    <row r="335" spans="1:15" s="120" customFormat="1" x14ac:dyDescent="0.2">
      <c r="A335" s="118"/>
      <c r="B335" s="127" t="s">
        <v>60</v>
      </c>
      <c r="C335" s="232" t="s">
        <v>8</v>
      </c>
      <c r="D335" s="181">
        <v>1</v>
      </c>
      <c r="E335" s="217">
        <v>0</v>
      </c>
      <c r="F335" s="217">
        <f>D335*E335</f>
        <v>0</v>
      </c>
      <c r="G335" s="281">
        <v>9.5000000000000001E-2</v>
      </c>
      <c r="H335" s="217">
        <f t="shared" ref="H335" si="24">(F335*G335)+F335</f>
        <v>0</v>
      </c>
      <c r="I335" s="110"/>
      <c r="J335" s="111"/>
      <c r="K335" s="111"/>
      <c r="L335" s="111"/>
      <c r="M335" s="111"/>
      <c r="N335" s="111"/>
      <c r="O335" s="111"/>
    </row>
    <row r="336" spans="1:15" s="120" customFormat="1" x14ac:dyDescent="0.2">
      <c r="A336" s="118"/>
      <c r="B336" s="127"/>
      <c r="C336" s="232"/>
      <c r="D336" s="181"/>
      <c r="E336" s="217"/>
      <c r="F336" s="217"/>
      <c r="G336" s="280"/>
      <c r="H336" s="217"/>
      <c r="I336" s="110"/>
      <c r="J336" s="111"/>
      <c r="K336" s="111"/>
      <c r="L336" s="111"/>
      <c r="M336" s="111"/>
      <c r="N336" s="111"/>
      <c r="O336" s="111"/>
    </row>
    <row r="337" spans="1:15" s="6" customFormat="1" ht="54.4" customHeight="1" x14ac:dyDescent="0.2">
      <c r="A337" s="180">
        <v>3</v>
      </c>
      <c r="B337" s="182" t="s">
        <v>149</v>
      </c>
      <c r="C337" s="236"/>
      <c r="D337" s="236"/>
      <c r="E337" s="236"/>
      <c r="F337" s="236"/>
      <c r="G337" s="236"/>
      <c r="H337" s="236"/>
      <c r="I337" s="183"/>
      <c r="J337" s="184"/>
      <c r="K337" s="184"/>
      <c r="L337" s="184"/>
      <c r="M337" s="1"/>
      <c r="N337" s="1"/>
      <c r="O337" s="1"/>
    </row>
    <row r="338" spans="1:15" s="6" customFormat="1" x14ac:dyDescent="0.2">
      <c r="A338" s="180"/>
      <c r="B338" s="182" t="s">
        <v>91</v>
      </c>
      <c r="C338" s="230" t="s">
        <v>8</v>
      </c>
      <c r="D338" s="259">
        <v>1</v>
      </c>
      <c r="E338" s="218">
        <v>0</v>
      </c>
      <c r="F338" s="218">
        <f>D338*E338</f>
        <v>0</v>
      </c>
      <c r="G338" s="281">
        <v>9.5000000000000001E-2</v>
      </c>
      <c r="H338" s="218">
        <f>(F338*G338)+F338</f>
        <v>0</v>
      </c>
      <c r="I338" s="183"/>
      <c r="J338" s="184"/>
      <c r="K338" s="184"/>
      <c r="L338" s="184"/>
      <c r="M338" s="1"/>
      <c r="N338" s="1"/>
      <c r="O338" s="1"/>
    </row>
    <row r="339" spans="1:15" s="6" customFormat="1" x14ac:dyDescent="0.2">
      <c r="A339" s="180"/>
      <c r="B339" s="182" t="s">
        <v>92</v>
      </c>
      <c r="C339" s="230" t="s">
        <v>8</v>
      </c>
      <c r="D339" s="259">
        <v>1</v>
      </c>
      <c r="E339" s="218">
        <v>0</v>
      </c>
      <c r="F339" s="218">
        <f>D339*E339</f>
        <v>0</v>
      </c>
      <c r="G339" s="281">
        <v>9.5000000000000001E-2</v>
      </c>
      <c r="H339" s="218">
        <f>(F339*G339)+F339</f>
        <v>0</v>
      </c>
      <c r="I339" s="183"/>
      <c r="J339" s="184"/>
      <c r="K339" s="184"/>
      <c r="L339" s="184"/>
      <c r="M339" s="1"/>
      <c r="N339" s="1"/>
      <c r="O339" s="1"/>
    </row>
    <row r="340" spans="1:15" s="6" customFormat="1" x14ac:dyDescent="0.2">
      <c r="A340" s="180"/>
      <c r="B340" s="182"/>
      <c r="C340" s="230"/>
      <c r="D340" s="259"/>
      <c r="E340" s="218"/>
      <c r="F340" s="218"/>
      <c r="G340" s="281"/>
      <c r="H340" s="218"/>
      <c r="I340" s="183"/>
      <c r="J340" s="184"/>
      <c r="K340" s="184"/>
      <c r="L340" s="184"/>
      <c r="M340" s="1"/>
      <c r="N340" s="1"/>
      <c r="O340" s="1"/>
    </row>
    <row r="341" spans="1:15" s="120" customFormat="1" ht="38.25" x14ac:dyDescent="0.2">
      <c r="A341" s="180">
        <v>4</v>
      </c>
      <c r="B341" s="127" t="s">
        <v>150</v>
      </c>
      <c r="C341" s="232" t="s">
        <v>8</v>
      </c>
      <c r="D341" s="181">
        <v>1</v>
      </c>
      <c r="E341" s="217">
        <v>0</v>
      </c>
      <c r="F341" s="217">
        <f>D341*E341</f>
        <v>0</v>
      </c>
      <c r="G341" s="280">
        <v>9.5000000000000001E-2</v>
      </c>
      <c r="H341" s="217">
        <f t="shared" ref="H341" si="25">(F341*G341)+F341</f>
        <v>0</v>
      </c>
      <c r="I341" s="110"/>
      <c r="J341" s="111"/>
      <c r="K341" s="111"/>
      <c r="L341" s="111"/>
      <c r="M341" s="111"/>
      <c r="N341" s="111"/>
      <c r="O341" s="111"/>
    </row>
    <row r="342" spans="1:15" s="120" customFormat="1" x14ac:dyDescent="0.2">
      <c r="A342" s="118"/>
      <c r="B342" s="127"/>
      <c r="C342" s="232"/>
      <c r="D342" s="181"/>
      <c r="E342" s="217"/>
      <c r="F342" s="217"/>
      <c r="G342" s="280"/>
      <c r="H342" s="217"/>
      <c r="I342" s="110"/>
      <c r="J342" s="111"/>
      <c r="K342" s="111"/>
      <c r="L342" s="111"/>
      <c r="M342" s="111"/>
      <c r="N342" s="111"/>
      <c r="O342" s="111"/>
    </row>
    <row r="343" spans="1:15" ht="16.5" thickBot="1" x14ac:dyDescent="0.3">
      <c r="B343" s="129" t="s">
        <v>25</v>
      </c>
      <c r="C343" s="297"/>
      <c r="D343" s="260"/>
      <c r="E343" s="219"/>
      <c r="F343" s="219">
        <f>SUM(F331:F342)</f>
        <v>0</v>
      </c>
      <c r="G343" s="282"/>
      <c r="H343" s="219">
        <f>SUM(H331:I342)</f>
        <v>0</v>
      </c>
    </row>
    <row r="344" spans="1:15" ht="16.5" thickTop="1" x14ac:dyDescent="0.25">
      <c r="B344" s="145"/>
      <c r="C344" s="302"/>
      <c r="D344" s="266"/>
      <c r="E344" s="226"/>
      <c r="F344" s="228"/>
      <c r="G344" s="228"/>
      <c r="H344" s="228"/>
    </row>
    <row r="345" spans="1:15" s="120" customFormat="1" ht="15.75" x14ac:dyDescent="0.25">
      <c r="A345" s="118"/>
      <c r="B345" s="145"/>
      <c r="C345" s="302"/>
      <c r="D345" s="266"/>
      <c r="E345" s="226"/>
      <c r="F345" s="228"/>
      <c r="G345" s="228"/>
      <c r="H345" s="228"/>
      <c r="I345" s="110"/>
      <c r="J345" s="111"/>
      <c r="K345" s="111"/>
      <c r="L345" s="111"/>
      <c r="M345" s="111"/>
      <c r="N345" s="111"/>
      <c r="O345" s="111"/>
    </row>
    <row r="346" spans="1:15" s="120" customFormat="1" x14ac:dyDescent="0.2">
      <c r="A346" s="118"/>
      <c r="B346" s="127"/>
      <c r="C346" s="181" t="s">
        <v>0</v>
      </c>
      <c r="D346" s="181" t="s">
        <v>1</v>
      </c>
      <c r="E346" s="210" t="s">
        <v>2</v>
      </c>
      <c r="F346" s="214" t="s">
        <v>12</v>
      </c>
      <c r="G346" s="214"/>
      <c r="H346" s="210" t="s">
        <v>5</v>
      </c>
      <c r="I346" s="110" t="s">
        <v>6</v>
      </c>
      <c r="J346" s="111"/>
      <c r="K346" s="111"/>
      <c r="L346" s="111"/>
      <c r="M346" s="111"/>
      <c r="N346" s="111"/>
      <c r="O346" s="111"/>
    </row>
    <row r="347" spans="1:15" s="120" customFormat="1" ht="15.75" x14ac:dyDescent="0.2">
      <c r="A347" s="121" t="s">
        <v>69</v>
      </c>
      <c r="B347" s="145" t="s">
        <v>61</v>
      </c>
      <c r="C347" s="232"/>
      <c r="D347" s="232"/>
      <c r="E347" s="232"/>
      <c r="F347" s="232"/>
      <c r="G347" s="232"/>
      <c r="H347" s="232"/>
      <c r="I347" s="111"/>
      <c r="J347" s="111"/>
      <c r="K347" s="111"/>
      <c r="L347" s="111"/>
      <c r="M347" s="111"/>
      <c r="N347" s="111"/>
      <c r="O347" s="111"/>
    </row>
    <row r="348" spans="1:15" s="120" customFormat="1" ht="15.75" x14ac:dyDescent="0.2">
      <c r="A348" s="130"/>
      <c r="B348" s="145"/>
      <c r="C348" s="232"/>
      <c r="D348" s="232"/>
      <c r="E348" s="232"/>
      <c r="F348" s="232"/>
      <c r="G348" s="232"/>
      <c r="H348" s="232"/>
      <c r="I348" s="111"/>
      <c r="J348" s="111"/>
      <c r="K348" s="111"/>
      <c r="L348" s="111"/>
      <c r="M348" s="111"/>
      <c r="N348" s="111"/>
      <c r="O348" s="111"/>
    </row>
    <row r="349" spans="1:15" s="120" customFormat="1" ht="25.5" x14ac:dyDescent="0.2">
      <c r="A349" s="180">
        <v>1</v>
      </c>
      <c r="B349" s="127" t="s">
        <v>89</v>
      </c>
      <c r="C349" s="232" t="s">
        <v>10</v>
      </c>
      <c r="D349" s="181">
        <v>6</v>
      </c>
      <c r="E349" s="217">
        <v>0</v>
      </c>
      <c r="F349" s="217">
        <f>D349*E349</f>
        <v>0</v>
      </c>
      <c r="G349" s="280">
        <v>9.5000000000000001E-2</v>
      </c>
      <c r="H349" s="217">
        <f>(F349*G349)+F349</f>
        <v>0</v>
      </c>
      <c r="I349" s="110" t="s">
        <v>9</v>
      </c>
      <c r="J349" s="111"/>
      <c r="K349" s="111"/>
      <c r="L349" s="111"/>
      <c r="M349" s="111"/>
      <c r="N349" s="111"/>
      <c r="O349" s="111"/>
    </row>
    <row r="350" spans="1:15" s="120" customFormat="1" x14ac:dyDescent="0.2">
      <c r="A350" s="118"/>
      <c r="B350" s="127"/>
      <c r="C350" s="232"/>
      <c r="D350" s="181"/>
      <c r="E350" s="217"/>
      <c r="F350" s="217"/>
      <c r="G350" s="280"/>
      <c r="H350" s="217"/>
      <c r="I350" s="110"/>
      <c r="J350" s="111"/>
      <c r="K350" s="111"/>
      <c r="L350" s="111"/>
      <c r="M350" s="111"/>
      <c r="N350" s="111"/>
      <c r="O350" s="111"/>
    </row>
    <row r="351" spans="1:15" s="120" customFormat="1" ht="107.25" customHeight="1" x14ac:dyDescent="0.2">
      <c r="A351" s="180">
        <v>2</v>
      </c>
      <c r="B351" s="127" t="s">
        <v>269</v>
      </c>
      <c r="C351" s="232" t="s">
        <v>104</v>
      </c>
      <c r="D351" s="181">
        <v>1</v>
      </c>
      <c r="E351" s="217">
        <v>0</v>
      </c>
      <c r="F351" s="217">
        <f>D351*E351</f>
        <v>0</v>
      </c>
      <c r="G351" s="280">
        <v>9.5000000000000001E-2</v>
      </c>
      <c r="H351" s="217">
        <f t="shared" ref="H351" si="26">(F351*G351)+F351</f>
        <v>0</v>
      </c>
      <c r="I351" s="110" t="s">
        <v>9</v>
      </c>
      <c r="J351" s="111"/>
      <c r="K351" s="111"/>
      <c r="L351" s="111"/>
      <c r="M351" s="111"/>
      <c r="N351" s="111"/>
      <c r="O351" s="111"/>
    </row>
    <row r="352" spans="1:15" s="120" customFormat="1" x14ac:dyDescent="0.2">
      <c r="A352" s="118"/>
      <c r="B352" s="127"/>
      <c r="C352" s="232"/>
      <c r="D352" s="181"/>
      <c r="E352" s="217"/>
      <c r="F352" s="217"/>
      <c r="G352" s="280"/>
      <c r="H352" s="217"/>
      <c r="I352" s="110"/>
      <c r="J352" s="111"/>
      <c r="K352" s="111"/>
      <c r="L352" s="111"/>
      <c r="M352" s="111"/>
      <c r="N352" s="111"/>
      <c r="O352" s="111"/>
    </row>
    <row r="353" spans="1:12" ht="16.5" thickBot="1" x14ac:dyDescent="0.3">
      <c r="B353" s="129" t="s">
        <v>62</v>
      </c>
      <c r="C353" s="297"/>
      <c r="D353" s="260"/>
      <c r="E353" s="219"/>
      <c r="F353" s="219">
        <f>SUM(F349:F352)</f>
        <v>0</v>
      </c>
      <c r="G353" s="282"/>
      <c r="H353" s="219">
        <f>SUM(H349:I352)</f>
        <v>0</v>
      </c>
    </row>
    <row r="354" spans="1:12" ht="13.5" thickTop="1" x14ac:dyDescent="0.2"/>
    <row r="356" spans="1:12" s="147" customFormat="1" ht="18.75" thickBot="1" x14ac:dyDescent="0.3">
      <c r="A356" s="146"/>
      <c r="B356" s="146" t="s">
        <v>79</v>
      </c>
      <c r="C356" s="303"/>
      <c r="D356" s="267"/>
      <c r="E356" s="227"/>
      <c r="F356" s="227">
        <f>F353+F343+F324+F302+F270+F250+F236+F220+F175</f>
        <v>0</v>
      </c>
      <c r="G356" s="287"/>
      <c r="H356" s="227">
        <f>H353+H343+H324+H302+H270+H250+H236+H220+H175</f>
        <v>0</v>
      </c>
      <c r="I356" s="116"/>
    </row>
    <row r="357" spans="1:12" ht="13.5" thickTop="1" x14ac:dyDescent="0.2"/>
    <row r="358" spans="1:12" x14ac:dyDescent="0.2">
      <c r="B358" s="119"/>
      <c r="D358" s="232"/>
      <c r="E358" s="232"/>
      <c r="F358" s="232"/>
      <c r="G358" s="232"/>
      <c r="H358" s="232"/>
      <c r="I358" s="110" t="s">
        <v>6</v>
      </c>
    </row>
    <row r="359" spans="1:12" s="116" customFormat="1" ht="18.75" x14ac:dyDescent="0.3">
      <c r="A359" s="114" t="s">
        <v>56</v>
      </c>
      <c r="B359" s="115" t="s">
        <v>41</v>
      </c>
      <c r="C359" s="257"/>
      <c r="D359" s="257"/>
      <c r="E359" s="248"/>
      <c r="F359" s="213"/>
      <c r="G359" s="213"/>
      <c r="H359" s="213"/>
    </row>
    <row r="360" spans="1:12" s="123" customFormat="1" ht="15.75" x14ac:dyDescent="0.25">
      <c r="A360" s="121"/>
      <c r="B360" s="122"/>
      <c r="C360" s="258"/>
      <c r="D360" s="258"/>
      <c r="E360" s="249"/>
      <c r="F360" s="215"/>
      <c r="G360" s="215"/>
      <c r="H360" s="215"/>
    </row>
    <row r="361" spans="1:12" s="123" customFormat="1" ht="15.75" x14ac:dyDescent="0.25">
      <c r="A361" s="121"/>
      <c r="B361" s="122"/>
      <c r="C361" s="181" t="s">
        <v>0</v>
      </c>
      <c r="D361" s="181" t="s">
        <v>35</v>
      </c>
      <c r="E361" s="210" t="s">
        <v>2</v>
      </c>
      <c r="F361" s="214" t="s">
        <v>3</v>
      </c>
      <c r="G361" s="214" t="s">
        <v>4</v>
      </c>
      <c r="H361" s="210" t="s">
        <v>5</v>
      </c>
    </row>
    <row r="362" spans="1:12" ht="15.75" x14ac:dyDescent="0.25">
      <c r="A362" s="121" t="s">
        <v>7</v>
      </c>
      <c r="B362" s="145" t="s">
        <v>15</v>
      </c>
      <c r="C362" s="302"/>
      <c r="D362" s="266"/>
      <c r="E362" s="226"/>
      <c r="F362" s="228"/>
      <c r="G362" s="228"/>
      <c r="H362" s="228"/>
    </row>
    <row r="363" spans="1:12" x14ac:dyDescent="0.2">
      <c r="A363" s="149"/>
      <c r="B363" s="142"/>
      <c r="C363" s="301"/>
      <c r="D363" s="265"/>
      <c r="E363" s="225"/>
      <c r="F363" s="239"/>
      <c r="G363" s="239"/>
      <c r="H363" s="239"/>
    </row>
    <row r="364" spans="1:12" s="1" customFormat="1" ht="80.25" customHeight="1" x14ac:dyDescent="0.2">
      <c r="A364" s="180">
        <v>1</v>
      </c>
      <c r="B364" s="205" t="s">
        <v>212</v>
      </c>
      <c r="C364" s="230" t="s">
        <v>104</v>
      </c>
      <c r="D364" s="259">
        <v>1</v>
      </c>
      <c r="E364" s="218">
        <v>0</v>
      </c>
      <c r="F364" s="218">
        <f>D364*E364</f>
        <v>0</v>
      </c>
      <c r="G364" s="280">
        <v>9.5000000000000001E-2</v>
      </c>
      <c r="H364" s="218">
        <f>(F364*G364)+F364</f>
        <v>0</v>
      </c>
      <c r="I364" s="206"/>
    </row>
    <row r="365" spans="1:12" s="1" customFormat="1" x14ac:dyDescent="0.2">
      <c r="A365" s="180"/>
      <c r="B365" s="196"/>
      <c r="C365" s="306"/>
      <c r="D365" s="274"/>
      <c r="E365" s="253"/>
      <c r="F365" s="240"/>
      <c r="G365" s="240"/>
      <c r="H365" s="240"/>
      <c r="I365" s="183"/>
      <c r="J365" s="184"/>
      <c r="K365" s="184"/>
      <c r="L365" s="184"/>
    </row>
    <row r="366" spans="1:12" s="1" customFormat="1" ht="102" x14ac:dyDescent="0.2">
      <c r="A366" s="180"/>
      <c r="B366" s="205" t="s">
        <v>211</v>
      </c>
      <c r="C366" s="230"/>
      <c r="D366" s="259"/>
      <c r="E366" s="218"/>
      <c r="F366" s="218"/>
      <c r="G366" s="281"/>
      <c r="H366" s="218"/>
      <c r="I366" s="207"/>
      <c r="J366" s="184"/>
      <c r="K366" s="184"/>
      <c r="L366" s="184"/>
    </row>
    <row r="367" spans="1:12" s="1" customFormat="1" ht="57.75" customHeight="1" x14ac:dyDescent="0.2">
      <c r="A367" s="180">
        <v>2</v>
      </c>
      <c r="B367" s="205" t="s">
        <v>259</v>
      </c>
      <c r="C367" s="230" t="s">
        <v>154</v>
      </c>
      <c r="D367" s="259">
        <v>3</v>
      </c>
      <c r="E367" s="218">
        <v>0</v>
      </c>
      <c r="F367" s="218">
        <f>D367*E367</f>
        <v>0</v>
      </c>
      <c r="G367" s="280">
        <v>9.5000000000000001E-2</v>
      </c>
      <c r="H367" s="218">
        <f>(F367*G367)+F367</f>
        <v>0</v>
      </c>
      <c r="I367" s="207"/>
      <c r="J367" s="184"/>
      <c r="K367" s="184"/>
      <c r="L367" s="184"/>
    </row>
    <row r="368" spans="1:12" s="1" customFormat="1" x14ac:dyDescent="0.2">
      <c r="A368" s="180"/>
      <c r="B368" s="205"/>
      <c r="C368" s="230"/>
      <c r="D368" s="259"/>
      <c r="E368" s="218"/>
      <c r="F368" s="218"/>
      <c r="G368" s="280"/>
      <c r="H368" s="218"/>
      <c r="I368" s="207"/>
      <c r="J368" s="184"/>
      <c r="K368" s="184"/>
      <c r="L368" s="184"/>
    </row>
    <row r="369" spans="1:12" s="1" customFormat="1" ht="63.75" x14ac:dyDescent="0.2">
      <c r="A369" s="180">
        <v>3</v>
      </c>
      <c r="B369" s="205" t="s">
        <v>241</v>
      </c>
      <c r="C369" s="230" t="s">
        <v>8</v>
      </c>
      <c r="D369" s="259">
        <v>2</v>
      </c>
      <c r="E369" s="218">
        <v>0</v>
      </c>
      <c r="F369" s="218">
        <f>D369*E369</f>
        <v>0</v>
      </c>
      <c r="G369" s="280">
        <v>9.5000000000000001E-2</v>
      </c>
      <c r="H369" s="218">
        <f>(F369*G369)+F369</f>
        <v>0</v>
      </c>
      <c r="I369" s="207"/>
      <c r="J369" s="184"/>
      <c r="K369" s="184"/>
      <c r="L369" s="184"/>
    </row>
    <row r="370" spans="1:12" s="1" customFormat="1" x14ac:dyDescent="0.2">
      <c r="A370" s="180"/>
      <c r="B370" s="205"/>
      <c r="C370" s="230"/>
      <c r="D370" s="259"/>
      <c r="E370" s="218"/>
      <c r="F370" s="218"/>
      <c r="G370" s="280"/>
      <c r="H370" s="218"/>
      <c r="I370" s="207"/>
      <c r="J370" s="184"/>
      <c r="K370" s="184"/>
      <c r="L370" s="184"/>
    </row>
    <row r="371" spans="1:12" s="1" customFormat="1" ht="51" x14ac:dyDescent="0.2">
      <c r="A371" s="180">
        <v>4</v>
      </c>
      <c r="B371" s="205" t="s">
        <v>153</v>
      </c>
      <c r="C371" s="230" t="s">
        <v>104</v>
      </c>
      <c r="D371" s="259">
        <v>1</v>
      </c>
      <c r="E371" s="218">
        <v>0</v>
      </c>
      <c r="F371" s="218">
        <f>D371*E371</f>
        <v>0</v>
      </c>
      <c r="G371" s="280">
        <v>9.5000000000000001E-2</v>
      </c>
      <c r="H371" s="218">
        <f>(F371*G371)+F371</f>
        <v>0</v>
      </c>
      <c r="I371" s="207"/>
      <c r="J371" s="184"/>
      <c r="K371" s="184"/>
      <c r="L371" s="184"/>
    </row>
    <row r="372" spans="1:12" x14ac:dyDescent="0.2">
      <c r="F372" s="221"/>
      <c r="G372" s="280"/>
      <c r="H372" s="221"/>
      <c r="I372" s="165"/>
    </row>
    <row r="373" spans="1:12" s="1" customFormat="1" ht="108.75" customHeight="1" x14ac:dyDescent="0.2">
      <c r="A373" s="180">
        <v>5</v>
      </c>
      <c r="B373" s="205" t="s">
        <v>270</v>
      </c>
      <c r="C373" s="230" t="s">
        <v>104</v>
      </c>
      <c r="D373" s="259">
        <v>1</v>
      </c>
      <c r="E373" s="218">
        <v>0</v>
      </c>
      <c r="F373" s="218">
        <f>D373*E373</f>
        <v>0</v>
      </c>
      <c r="G373" s="280">
        <v>9.5000000000000001E-2</v>
      </c>
      <c r="H373" s="218">
        <f>(F373*G373)+F373</f>
        <v>0</v>
      </c>
      <c r="I373" s="207"/>
      <c r="J373" s="184"/>
      <c r="K373" s="184"/>
      <c r="L373" s="184"/>
    </row>
    <row r="374" spans="1:12" x14ac:dyDescent="0.2">
      <c r="F374" s="221"/>
      <c r="G374" s="280"/>
      <c r="H374" s="221"/>
      <c r="I374" s="165"/>
    </row>
    <row r="375" spans="1:12" ht="16.5" thickBot="1" x14ac:dyDescent="0.3">
      <c r="B375" s="129" t="s">
        <v>240</v>
      </c>
      <c r="C375" s="297"/>
      <c r="D375" s="260"/>
      <c r="E375" s="219"/>
      <c r="F375" s="219">
        <f>SUM(F363:F372)</f>
        <v>0</v>
      </c>
      <c r="G375" s="282"/>
      <c r="H375" s="219">
        <f>SUM(H363:H372)</f>
        <v>0</v>
      </c>
    </row>
    <row r="376" spans="1:12" ht="16.5" thickTop="1" x14ac:dyDescent="0.25">
      <c r="B376" s="145"/>
      <c r="C376" s="302"/>
      <c r="D376" s="266"/>
      <c r="E376" s="226"/>
      <c r="F376" s="228"/>
      <c r="G376" s="228"/>
      <c r="H376" s="228"/>
    </row>
    <row r="378" spans="1:12" s="123" customFormat="1" ht="15.75" x14ac:dyDescent="0.25">
      <c r="A378" s="121"/>
      <c r="B378" s="122"/>
      <c r="C378" s="181" t="s">
        <v>0</v>
      </c>
      <c r="D378" s="181" t="s">
        <v>35</v>
      </c>
      <c r="E378" s="210" t="s">
        <v>2</v>
      </c>
      <c r="F378" s="214" t="s">
        <v>3</v>
      </c>
      <c r="G378" s="214" t="s">
        <v>4</v>
      </c>
      <c r="H378" s="210" t="s">
        <v>5</v>
      </c>
    </row>
    <row r="379" spans="1:12" ht="31.5" x14ac:dyDescent="0.25">
      <c r="A379" s="121" t="s">
        <v>13</v>
      </c>
      <c r="B379" s="145" t="s">
        <v>33</v>
      </c>
      <c r="C379" s="302"/>
    </row>
    <row r="380" spans="1:12" x14ac:dyDescent="0.2">
      <c r="B380" s="152"/>
      <c r="C380" s="299"/>
      <c r="I380" s="111"/>
    </row>
    <row r="381" spans="1:12" ht="38.25" x14ac:dyDescent="0.2">
      <c r="A381" s="126">
        <v>1</v>
      </c>
      <c r="B381" s="127" t="s">
        <v>230</v>
      </c>
      <c r="C381" s="232" t="s">
        <v>8</v>
      </c>
      <c r="D381" s="181">
        <v>8</v>
      </c>
      <c r="E381" s="217">
        <v>0</v>
      </c>
      <c r="F381" s="217">
        <f>D381*E381</f>
        <v>0</v>
      </c>
      <c r="G381" s="280">
        <v>9.5000000000000001E-2</v>
      </c>
      <c r="H381" s="217">
        <f>(F381*G381)+F381</f>
        <v>0</v>
      </c>
    </row>
    <row r="382" spans="1:12" x14ac:dyDescent="0.2">
      <c r="A382" s="126"/>
      <c r="B382" s="152"/>
      <c r="C382" s="299"/>
      <c r="F382" s="217"/>
      <c r="H382" s="217"/>
      <c r="I382" s="111"/>
    </row>
    <row r="383" spans="1:12" ht="38.25" x14ac:dyDescent="0.2">
      <c r="A383" s="126">
        <f>A381+1</f>
        <v>2</v>
      </c>
      <c r="B383" s="127" t="s">
        <v>156</v>
      </c>
      <c r="C383" s="232" t="s">
        <v>8</v>
      </c>
      <c r="D383" s="181">
        <v>1</v>
      </c>
      <c r="E383" s="217">
        <v>0</v>
      </c>
      <c r="F383" s="217">
        <f>D383*E383</f>
        <v>0</v>
      </c>
      <c r="G383" s="280">
        <v>9.5000000000000001E-2</v>
      </c>
      <c r="H383" s="217">
        <f>(F383*G383)+F383</f>
        <v>0</v>
      </c>
    </row>
    <row r="384" spans="1:12" x14ac:dyDescent="0.2">
      <c r="A384" s="126"/>
      <c r="F384" s="217"/>
      <c r="G384" s="280"/>
      <c r="H384" s="217"/>
    </row>
    <row r="385" spans="1:9" ht="38.25" x14ac:dyDescent="0.2">
      <c r="A385" s="126">
        <v>3</v>
      </c>
      <c r="B385" s="127" t="s">
        <v>155</v>
      </c>
      <c r="C385" s="232" t="s">
        <v>8</v>
      </c>
      <c r="D385" s="181">
        <v>1</v>
      </c>
      <c r="E385" s="217">
        <v>0</v>
      </c>
      <c r="F385" s="217">
        <f>D385*E385</f>
        <v>0</v>
      </c>
      <c r="G385" s="280">
        <v>9.5000000000000001E-2</v>
      </c>
      <c r="H385" s="217">
        <f t="shared" ref="H385" si="27">(F385*G385)+F385</f>
        <v>0</v>
      </c>
      <c r="I385" s="110" t="s">
        <v>9</v>
      </c>
    </row>
    <row r="386" spans="1:9" x14ac:dyDescent="0.2">
      <c r="F386" s="221"/>
      <c r="G386" s="280"/>
      <c r="H386" s="221"/>
    </row>
    <row r="387" spans="1:9" ht="16.5" customHeight="1" thickBot="1" x14ac:dyDescent="0.3">
      <c r="B387" s="129" t="s">
        <v>55</v>
      </c>
      <c r="C387" s="297"/>
      <c r="D387" s="260"/>
      <c r="E387" s="219"/>
      <c r="F387" s="219">
        <f>SUM(F381:F386)</f>
        <v>0</v>
      </c>
      <c r="G387" s="282"/>
      <c r="H387" s="219">
        <f>SUM(H381:H386)</f>
        <v>0</v>
      </c>
    </row>
    <row r="388" spans="1:9" ht="13.5" thickTop="1" x14ac:dyDescent="0.2"/>
    <row r="390" spans="1:9" x14ac:dyDescent="0.2">
      <c r="C390" s="232" t="s">
        <v>0</v>
      </c>
      <c r="D390" s="181" t="s">
        <v>35</v>
      </c>
      <c r="E390" s="217" t="s">
        <v>2</v>
      </c>
      <c r="F390" s="214" t="s">
        <v>3</v>
      </c>
      <c r="G390" s="214" t="s">
        <v>4</v>
      </c>
      <c r="H390" s="214" t="s">
        <v>5</v>
      </c>
    </row>
    <row r="391" spans="1:9" ht="15.75" x14ac:dyDescent="0.2">
      <c r="A391" s="121" t="s">
        <v>50</v>
      </c>
      <c r="B391" s="145" t="s">
        <v>16</v>
      </c>
    </row>
    <row r="392" spans="1:9" x14ac:dyDescent="0.2">
      <c r="A392" s="112"/>
      <c r="B392" s="152"/>
    </row>
    <row r="393" spans="1:9" ht="104.25" customHeight="1" x14ac:dyDescent="0.2">
      <c r="A393" s="112"/>
      <c r="B393" s="152" t="s">
        <v>157</v>
      </c>
    </row>
    <row r="394" spans="1:9" x14ac:dyDescent="0.2">
      <c r="B394" s="152"/>
    </row>
    <row r="395" spans="1:9" ht="25.5" x14ac:dyDescent="0.2">
      <c r="A395" s="126">
        <v>1</v>
      </c>
      <c r="B395" s="127" t="s">
        <v>90</v>
      </c>
      <c r="C395" s="232" t="s">
        <v>8</v>
      </c>
      <c r="D395" s="181">
        <v>13</v>
      </c>
      <c r="E395" s="217">
        <v>0</v>
      </c>
      <c r="F395" s="217">
        <f>D395*E395</f>
        <v>0</v>
      </c>
      <c r="G395" s="280">
        <v>9.5000000000000001E-2</v>
      </c>
      <c r="H395" s="217">
        <f>(F395*G395)+F395</f>
        <v>0</v>
      </c>
      <c r="I395" s="110" t="s">
        <v>9</v>
      </c>
    </row>
    <row r="396" spans="1:9" x14ac:dyDescent="0.2">
      <c r="A396" s="126"/>
      <c r="F396" s="217"/>
      <c r="G396" s="280"/>
      <c r="H396" s="217"/>
    </row>
    <row r="397" spans="1:9" x14ac:dyDescent="0.2">
      <c r="A397" s="126">
        <f>A395+1</f>
        <v>2</v>
      </c>
      <c r="B397" s="127" t="s">
        <v>158</v>
      </c>
      <c r="C397" s="232" t="s">
        <v>8</v>
      </c>
      <c r="D397" s="181">
        <v>7</v>
      </c>
      <c r="E397" s="217">
        <v>0</v>
      </c>
      <c r="F397" s="217">
        <f>D397*E397</f>
        <v>0</v>
      </c>
      <c r="G397" s="280">
        <v>9.5000000000000001E-2</v>
      </c>
      <c r="H397" s="217">
        <f>(F397*G397)+F397</f>
        <v>0</v>
      </c>
      <c r="I397" s="110" t="s">
        <v>9</v>
      </c>
    </row>
    <row r="398" spans="1:9" x14ac:dyDescent="0.2">
      <c r="A398" s="126"/>
      <c r="F398" s="217"/>
      <c r="G398" s="280"/>
      <c r="H398" s="217"/>
    </row>
    <row r="399" spans="1:9" ht="25.5" x14ac:dyDescent="0.2">
      <c r="A399" s="126">
        <f>A397+1</f>
        <v>3</v>
      </c>
      <c r="B399" s="127" t="s">
        <v>159</v>
      </c>
      <c r="C399" s="232" t="s">
        <v>8</v>
      </c>
      <c r="D399" s="181">
        <v>7</v>
      </c>
      <c r="E399" s="217">
        <v>0</v>
      </c>
      <c r="F399" s="217">
        <f>D399*E399</f>
        <v>0</v>
      </c>
      <c r="G399" s="280">
        <v>9.5000000000000001E-2</v>
      </c>
      <c r="H399" s="217">
        <f>(F399*G399)+F399</f>
        <v>0</v>
      </c>
      <c r="I399" s="110" t="s">
        <v>9</v>
      </c>
    </row>
    <row r="400" spans="1:9" x14ac:dyDescent="0.2">
      <c r="F400" s="217"/>
      <c r="G400" s="280"/>
    </row>
    <row r="401" spans="1:9" ht="204" x14ac:dyDescent="0.2">
      <c r="A401" s="126">
        <f>A399+1</f>
        <v>4</v>
      </c>
      <c r="B401" s="127" t="s">
        <v>271</v>
      </c>
      <c r="F401" s="217"/>
      <c r="G401" s="280"/>
      <c r="H401" s="217"/>
    </row>
    <row r="402" spans="1:9" x14ac:dyDescent="0.2">
      <c r="A402" s="126"/>
      <c r="B402" s="132" t="s">
        <v>93</v>
      </c>
      <c r="C402" s="307" t="s">
        <v>11</v>
      </c>
      <c r="D402" s="275">
        <f>SUM(D403:D420)</f>
        <v>59.745522690000008</v>
      </c>
      <c r="E402" s="241">
        <v>0</v>
      </c>
      <c r="F402" s="241">
        <f>D402*E402</f>
        <v>0</v>
      </c>
      <c r="G402" s="294">
        <v>9.5000000000000001E-2</v>
      </c>
      <c r="H402" s="241">
        <f>(F402*G402)+F402</f>
        <v>0</v>
      </c>
      <c r="I402" s="111"/>
    </row>
    <row r="403" spans="1:9" x14ac:dyDescent="0.2">
      <c r="A403" s="126"/>
      <c r="B403" s="127" t="s">
        <v>70</v>
      </c>
      <c r="F403" s="217"/>
      <c r="G403" s="280"/>
      <c r="H403" s="217"/>
    </row>
    <row r="404" spans="1:9" x14ac:dyDescent="0.2">
      <c r="A404" s="126"/>
      <c r="B404" s="127" t="s">
        <v>72</v>
      </c>
      <c r="C404" s="232" t="s">
        <v>11</v>
      </c>
      <c r="D404" s="181">
        <v>9.5500000000000007</v>
      </c>
      <c r="F404" s="217"/>
      <c r="G404" s="280"/>
      <c r="H404" s="217"/>
    </row>
    <row r="405" spans="1:9" x14ac:dyDescent="0.2">
      <c r="A405" s="126"/>
      <c r="B405" s="127" t="s">
        <v>161</v>
      </c>
      <c r="C405" s="232" t="s">
        <v>11</v>
      </c>
      <c r="D405" s="181">
        <v>1.335</v>
      </c>
      <c r="F405" s="217"/>
      <c r="G405" s="280"/>
      <c r="H405" s="217"/>
    </row>
    <row r="406" spans="1:9" x14ac:dyDescent="0.2">
      <c r="A406" s="126"/>
      <c r="B406" s="127" t="s">
        <v>162</v>
      </c>
      <c r="C406" s="232" t="s">
        <v>11</v>
      </c>
      <c r="D406" s="181">
        <v>9.5500000000000007</v>
      </c>
      <c r="F406" s="217"/>
      <c r="G406" s="280"/>
      <c r="H406" s="217"/>
    </row>
    <row r="407" spans="1:9" x14ac:dyDescent="0.2">
      <c r="A407" s="126"/>
      <c r="B407" s="127" t="s">
        <v>163</v>
      </c>
      <c r="C407" s="232" t="s">
        <v>11</v>
      </c>
      <c r="D407" s="181">
        <v>1.335</v>
      </c>
      <c r="F407" s="217"/>
      <c r="G407" s="280"/>
      <c r="H407" s="217"/>
    </row>
    <row r="408" spans="1:9" x14ac:dyDescent="0.2">
      <c r="A408" s="126"/>
      <c r="B408" s="127" t="s">
        <v>164</v>
      </c>
      <c r="C408" s="232" t="s">
        <v>11</v>
      </c>
      <c r="D408" s="181">
        <v>9.5500000000000007</v>
      </c>
      <c r="F408" s="217"/>
      <c r="G408" s="280"/>
      <c r="H408" s="217"/>
    </row>
    <row r="409" spans="1:9" x14ac:dyDescent="0.2">
      <c r="A409" s="126"/>
      <c r="B409" s="127" t="s">
        <v>165</v>
      </c>
      <c r="C409" s="232" t="s">
        <v>11</v>
      </c>
      <c r="D409" s="181">
        <v>1.335</v>
      </c>
      <c r="F409" s="217"/>
      <c r="G409" s="280"/>
      <c r="H409" s="217"/>
    </row>
    <row r="410" spans="1:9" x14ac:dyDescent="0.2">
      <c r="A410" s="126"/>
      <c r="B410" s="127" t="s">
        <v>166</v>
      </c>
      <c r="C410" s="232" t="s">
        <v>11</v>
      </c>
      <c r="D410" s="181">
        <v>1.335</v>
      </c>
      <c r="F410" s="217"/>
      <c r="G410" s="280"/>
      <c r="H410" s="217"/>
    </row>
    <row r="411" spans="1:9" x14ac:dyDescent="0.2">
      <c r="A411" s="126"/>
      <c r="B411" s="127" t="s">
        <v>71</v>
      </c>
      <c r="F411" s="217"/>
      <c r="G411" s="280"/>
      <c r="H411" s="217"/>
    </row>
    <row r="412" spans="1:9" x14ac:dyDescent="0.2">
      <c r="A412" s="126"/>
      <c r="B412" s="127" t="s">
        <v>167</v>
      </c>
      <c r="C412" s="232" t="s">
        <v>11</v>
      </c>
      <c r="D412" s="181">
        <v>2.2275226899999998</v>
      </c>
      <c r="F412" s="217"/>
      <c r="G412" s="280"/>
      <c r="H412" s="217"/>
    </row>
    <row r="413" spans="1:9" x14ac:dyDescent="0.2">
      <c r="A413" s="126"/>
      <c r="B413" s="127" t="s">
        <v>168</v>
      </c>
      <c r="C413" s="232" t="s">
        <v>11</v>
      </c>
      <c r="D413" s="181">
        <v>7.835</v>
      </c>
      <c r="F413" s="217"/>
      <c r="G413" s="280"/>
      <c r="H413" s="217"/>
    </row>
    <row r="414" spans="1:9" x14ac:dyDescent="0.2">
      <c r="A414" s="126"/>
      <c r="B414" s="127" t="s">
        <v>169</v>
      </c>
      <c r="C414" s="232" t="s">
        <v>11</v>
      </c>
      <c r="D414" s="181">
        <v>3.09</v>
      </c>
      <c r="F414" s="217"/>
      <c r="G414" s="280"/>
      <c r="H414" s="217"/>
    </row>
    <row r="415" spans="1:9" x14ac:dyDescent="0.2">
      <c r="A415" s="126"/>
      <c r="B415" s="127" t="s">
        <v>170</v>
      </c>
      <c r="C415" s="232" t="s">
        <v>11</v>
      </c>
      <c r="D415" s="181">
        <v>2.0950000000000002</v>
      </c>
      <c r="F415" s="217"/>
      <c r="G415" s="280"/>
      <c r="H415" s="217"/>
    </row>
    <row r="416" spans="1:9" x14ac:dyDescent="0.2">
      <c r="A416" s="126"/>
      <c r="B416" s="127" t="s">
        <v>171</v>
      </c>
      <c r="C416" s="232" t="s">
        <v>11</v>
      </c>
      <c r="D416" s="181">
        <v>2.95</v>
      </c>
      <c r="F416" s="217"/>
      <c r="G416" s="280"/>
      <c r="H416" s="217"/>
    </row>
    <row r="417" spans="1:15" x14ac:dyDescent="0.2">
      <c r="A417" s="126"/>
      <c r="B417" s="127" t="s">
        <v>172</v>
      </c>
      <c r="C417" s="232" t="s">
        <v>11</v>
      </c>
      <c r="D417" s="181">
        <v>1.4730000000000001</v>
      </c>
      <c r="F417" s="217"/>
      <c r="G417" s="280"/>
      <c r="H417" s="217"/>
    </row>
    <row r="418" spans="1:15" x14ac:dyDescent="0.2">
      <c r="A418" s="126"/>
      <c r="B418" s="127" t="s">
        <v>173</v>
      </c>
      <c r="C418" s="232" t="s">
        <v>11</v>
      </c>
      <c r="D418" s="181">
        <v>2.7650000000000001</v>
      </c>
      <c r="F418" s="217"/>
      <c r="G418" s="280"/>
      <c r="H418" s="217"/>
    </row>
    <row r="419" spans="1:15" x14ac:dyDescent="0.2">
      <c r="A419" s="126"/>
      <c r="B419" s="127" t="s">
        <v>174</v>
      </c>
      <c r="C419" s="232" t="s">
        <v>11</v>
      </c>
      <c r="D419" s="181">
        <v>1.58</v>
      </c>
      <c r="F419" s="217"/>
      <c r="G419" s="280"/>
      <c r="H419" s="217"/>
    </row>
    <row r="420" spans="1:15" x14ac:dyDescent="0.2">
      <c r="A420" s="126"/>
      <c r="B420" s="127" t="s">
        <v>175</v>
      </c>
      <c r="C420" s="232" t="s">
        <v>11</v>
      </c>
      <c r="D420" s="181">
        <v>1.74</v>
      </c>
      <c r="F420" s="217"/>
      <c r="G420" s="280"/>
      <c r="H420" s="217"/>
    </row>
    <row r="421" spans="1:15" x14ac:dyDescent="0.2">
      <c r="A421" s="126"/>
      <c r="F421" s="217"/>
      <c r="G421" s="280"/>
      <c r="H421" s="217"/>
    </row>
    <row r="422" spans="1:15" x14ac:dyDescent="0.2">
      <c r="A422" s="126"/>
      <c r="F422" s="217"/>
      <c r="G422" s="280"/>
      <c r="H422" s="217"/>
    </row>
    <row r="423" spans="1:15" ht="38.25" x14ac:dyDescent="0.2">
      <c r="A423" s="126">
        <f>A401+1</f>
        <v>5</v>
      </c>
      <c r="B423" s="127" t="s">
        <v>177</v>
      </c>
      <c r="C423" s="232" t="s">
        <v>8</v>
      </c>
      <c r="D423" s="181">
        <v>2</v>
      </c>
      <c r="E423" s="217">
        <v>0</v>
      </c>
      <c r="F423" s="217">
        <f>D423*E423</f>
        <v>0</v>
      </c>
      <c r="G423" s="280">
        <v>9.5000000000000001E-2</v>
      </c>
      <c r="H423" s="217">
        <f>(F423*G423)+F423</f>
        <v>0</v>
      </c>
    </row>
    <row r="424" spans="1:15" x14ac:dyDescent="0.2">
      <c r="A424" s="126"/>
      <c r="F424" s="217"/>
      <c r="G424" s="280"/>
      <c r="H424" s="217"/>
    </row>
    <row r="425" spans="1:15" ht="76.5" x14ac:dyDescent="0.2">
      <c r="A425" s="126">
        <f>A423+1</f>
        <v>6</v>
      </c>
      <c r="B425" s="127" t="s">
        <v>178</v>
      </c>
      <c r="C425" s="232" t="s">
        <v>8</v>
      </c>
      <c r="D425" s="181">
        <v>1</v>
      </c>
      <c r="E425" s="217">
        <v>0</v>
      </c>
      <c r="F425" s="217">
        <f>D425*E425</f>
        <v>0</v>
      </c>
      <c r="G425" s="280">
        <v>9.5000000000000001E-2</v>
      </c>
      <c r="H425" s="217">
        <f>(F425*G425)+F425</f>
        <v>0</v>
      </c>
    </row>
    <row r="426" spans="1:15" x14ac:dyDescent="0.2">
      <c r="A426" s="126"/>
      <c r="D426" s="276"/>
      <c r="F426" s="217"/>
      <c r="G426" s="280"/>
      <c r="H426" s="217"/>
    </row>
    <row r="427" spans="1:15" ht="51" x14ac:dyDescent="0.2">
      <c r="A427" s="126">
        <f>A425+1</f>
        <v>7</v>
      </c>
      <c r="B427" s="127" t="s">
        <v>160</v>
      </c>
      <c r="C427" s="232" t="s">
        <v>104</v>
      </c>
      <c r="D427" s="181">
        <v>1</v>
      </c>
      <c r="E427" s="217">
        <v>0</v>
      </c>
      <c r="F427" s="217">
        <f>D427*E427</f>
        <v>0</v>
      </c>
      <c r="G427" s="280">
        <v>9.5000000000000001E-2</v>
      </c>
      <c r="H427" s="217">
        <f>(F427*G427)+F427</f>
        <v>0</v>
      </c>
    </row>
    <row r="428" spans="1:15" x14ac:dyDescent="0.2">
      <c r="A428" s="126"/>
      <c r="F428" s="217"/>
      <c r="G428" s="280"/>
      <c r="H428" s="217"/>
    </row>
    <row r="429" spans="1:15" ht="51" x14ac:dyDescent="0.2">
      <c r="A429" s="126">
        <f>A427+1</f>
        <v>8</v>
      </c>
      <c r="B429" s="127" t="s">
        <v>176</v>
      </c>
      <c r="C429" s="232" t="s">
        <v>8</v>
      </c>
      <c r="D429" s="181">
        <v>1</v>
      </c>
      <c r="E429" s="217">
        <v>0</v>
      </c>
      <c r="F429" s="217">
        <f>D429*E429</f>
        <v>0</v>
      </c>
      <c r="G429" s="280">
        <v>9.5000000000000001E-2</v>
      </c>
      <c r="H429" s="217">
        <f>(F429*G429)+F429</f>
        <v>0</v>
      </c>
      <c r="I429" s="120">
        <f>(F429*H429)+F429</f>
        <v>0</v>
      </c>
    </row>
    <row r="430" spans="1:15" s="6" customFormat="1" x14ac:dyDescent="0.2">
      <c r="A430" s="180"/>
      <c r="B430" s="201"/>
      <c r="C430" s="230"/>
      <c r="D430" s="259"/>
      <c r="E430" s="218"/>
      <c r="F430" s="218"/>
      <c r="G430" s="281"/>
      <c r="H430" s="218"/>
      <c r="I430" s="183"/>
      <c r="J430" s="184"/>
      <c r="K430" s="184"/>
      <c r="L430" s="184"/>
      <c r="M430" s="1"/>
      <c r="N430" s="1"/>
      <c r="O430" s="1"/>
    </row>
    <row r="431" spans="1:15" s="6" customFormat="1" ht="38.25" x14ac:dyDescent="0.2">
      <c r="A431" s="126">
        <f>A429+1</f>
        <v>9</v>
      </c>
      <c r="B431" s="182" t="s">
        <v>272</v>
      </c>
      <c r="C431" s="230" t="s">
        <v>11</v>
      </c>
      <c r="D431" s="259">
        <v>15</v>
      </c>
      <c r="E431" s="218">
        <v>0</v>
      </c>
      <c r="F431" s="218">
        <f>D431*E431</f>
        <v>0</v>
      </c>
      <c r="G431" s="281">
        <v>9.5000000000000001E-2</v>
      </c>
      <c r="H431" s="218">
        <f>(F431*G431)+F431</f>
        <v>0</v>
      </c>
      <c r="I431" s="183"/>
      <c r="J431" s="184"/>
      <c r="K431" s="184"/>
      <c r="L431" s="184"/>
      <c r="M431" s="1"/>
      <c r="N431" s="1"/>
      <c r="O431" s="1"/>
    </row>
    <row r="432" spans="1:15" s="6" customFormat="1" x14ac:dyDescent="0.2">
      <c r="A432" s="180"/>
      <c r="B432" s="201"/>
      <c r="C432" s="230"/>
      <c r="D432" s="259"/>
      <c r="E432" s="218"/>
      <c r="F432" s="218"/>
      <c r="G432" s="281"/>
      <c r="H432" s="218"/>
      <c r="I432" s="183"/>
      <c r="J432" s="184"/>
      <c r="K432" s="184"/>
      <c r="L432" s="184"/>
      <c r="M432" s="1"/>
      <c r="N432" s="1"/>
      <c r="O432" s="1"/>
    </row>
    <row r="433" spans="1:15" s="6" customFormat="1" ht="38.25" x14ac:dyDescent="0.2">
      <c r="A433" s="126">
        <f>A431+1</f>
        <v>10</v>
      </c>
      <c r="B433" s="182" t="s">
        <v>260</v>
      </c>
      <c r="C433" s="230" t="s">
        <v>11</v>
      </c>
      <c r="D433" s="259">
        <v>20</v>
      </c>
      <c r="E433" s="218">
        <v>0</v>
      </c>
      <c r="F433" s="218">
        <f>D433*E433</f>
        <v>0</v>
      </c>
      <c r="G433" s="281">
        <v>9.5000000000000001E-2</v>
      </c>
      <c r="H433" s="218">
        <f>(F433*G433)+F433</f>
        <v>0</v>
      </c>
      <c r="I433" s="183"/>
      <c r="J433" s="184"/>
      <c r="K433" s="184"/>
      <c r="L433" s="184"/>
      <c r="M433" s="1"/>
      <c r="N433" s="1"/>
      <c r="O433" s="1"/>
    </row>
    <row r="434" spans="1:15" x14ac:dyDescent="0.2">
      <c r="A434" s="126"/>
      <c r="F434" s="217"/>
      <c r="G434" s="280"/>
      <c r="H434" s="217"/>
    </row>
    <row r="435" spans="1:15" x14ac:dyDescent="0.2">
      <c r="A435" s="126">
        <f>A433+1</f>
        <v>11</v>
      </c>
      <c r="B435" s="127" t="s">
        <v>17</v>
      </c>
      <c r="C435" s="232" t="s">
        <v>8</v>
      </c>
      <c r="D435" s="181">
        <v>1</v>
      </c>
      <c r="E435" s="217">
        <v>0</v>
      </c>
      <c r="F435" s="217">
        <f>D435*E435</f>
        <v>0</v>
      </c>
      <c r="G435" s="280">
        <v>9.5000000000000001E-2</v>
      </c>
      <c r="H435" s="217">
        <f>(F435*G435)+F435</f>
        <v>0</v>
      </c>
      <c r="I435" s="120">
        <f>(F435*H435)+F435</f>
        <v>0</v>
      </c>
    </row>
    <row r="436" spans="1:15" x14ac:dyDescent="0.2">
      <c r="A436" s="166"/>
      <c r="B436" s="124"/>
      <c r="F436" s="221"/>
      <c r="G436" s="216"/>
      <c r="H436" s="221"/>
    </row>
    <row r="437" spans="1:15" ht="16.5" thickBot="1" x14ac:dyDescent="0.3">
      <c r="B437" s="129" t="s">
        <v>54</v>
      </c>
      <c r="C437" s="297"/>
      <c r="D437" s="260"/>
      <c r="E437" s="219"/>
      <c r="F437" s="219">
        <f>SUM(F395:F436)</f>
        <v>0</v>
      </c>
      <c r="G437" s="282"/>
      <c r="H437" s="219">
        <f>SUM(H395:H436)</f>
        <v>0</v>
      </c>
    </row>
    <row r="438" spans="1:15" s="123" customFormat="1" ht="16.5" thickTop="1" x14ac:dyDescent="0.25">
      <c r="A438" s="121"/>
      <c r="B438" s="122"/>
      <c r="C438" s="258"/>
      <c r="D438" s="258"/>
      <c r="E438" s="249"/>
      <c r="F438" s="215"/>
      <c r="G438" s="215"/>
      <c r="H438" s="215"/>
    </row>
    <row r="439" spans="1:15" s="123" customFormat="1" ht="15.75" x14ac:dyDescent="0.25">
      <c r="A439" s="121"/>
      <c r="B439" s="122"/>
      <c r="C439" s="181" t="s">
        <v>0</v>
      </c>
      <c r="D439" s="181" t="s">
        <v>35</v>
      </c>
      <c r="E439" s="210" t="s">
        <v>2</v>
      </c>
      <c r="F439" s="214" t="s">
        <v>3</v>
      </c>
      <c r="G439" s="214" t="s">
        <v>4</v>
      </c>
      <c r="H439" s="210" t="s">
        <v>5</v>
      </c>
    </row>
    <row r="440" spans="1:15" ht="15.75" x14ac:dyDescent="0.25">
      <c r="A440" s="121" t="s">
        <v>64</v>
      </c>
      <c r="B440" s="145" t="s">
        <v>191</v>
      </c>
      <c r="C440" s="302"/>
      <c r="D440" s="266"/>
      <c r="E440" s="226"/>
      <c r="F440" s="228"/>
      <c r="G440" s="228"/>
      <c r="H440" s="228"/>
    </row>
    <row r="441" spans="1:15" ht="15.75" x14ac:dyDescent="0.25">
      <c r="A441" s="130"/>
      <c r="B441" s="145"/>
      <c r="C441" s="302"/>
      <c r="D441" s="266"/>
      <c r="E441" s="226"/>
      <c r="F441" s="228"/>
      <c r="G441" s="228"/>
      <c r="H441" s="228"/>
    </row>
    <row r="442" spans="1:15" ht="89.25" x14ac:dyDescent="0.2">
      <c r="A442" s="126">
        <v>1</v>
      </c>
      <c r="B442" s="127" t="s">
        <v>186</v>
      </c>
      <c r="C442" s="232" t="s">
        <v>104</v>
      </c>
      <c r="D442" s="181">
        <v>1</v>
      </c>
      <c r="E442" s="217">
        <v>0</v>
      </c>
      <c r="F442" s="217">
        <f>D442*E442</f>
        <v>0</v>
      </c>
      <c r="G442" s="280">
        <v>9.5000000000000001E-2</v>
      </c>
      <c r="H442" s="217">
        <f>(F442*G442)+F442</f>
        <v>0</v>
      </c>
    </row>
    <row r="443" spans="1:15" x14ac:dyDescent="0.2">
      <c r="A443" s="126"/>
      <c r="G443" s="280"/>
    </row>
    <row r="444" spans="1:15" ht="51" x14ac:dyDescent="0.2">
      <c r="A444" s="126">
        <v>2</v>
      </c>
      <c r="B444" s="127" t="s">
        <v>187</v>
      </c>
      <c r="C444" s="232" t="s">
        <v>8</v>
      </c>
      <c r="D444" s="181">
        <v>1</v>
      </c>
      <c r="E444" s="217">
        <v>0</v>
      </c>
      <c r="F444" s="217">
        <f>D444*E444</f>
        <v>0</v>
      </c>
      <c r="G444" s="280">
        <v>9.5000000000000001E-2</v>
      </c>
      <c r="H444" s="217">
        <f>(F444*G444)+F444</f>
        <v>0</v>
      </c>
    </row>
    <row r="445" spans="1:15" s="1" customFormat="1" ht="15.75" x14ac:dyDescent="0.25">
      <c r="A445" s="208"/>
      <c r="B445" s="209"/>
      <c r="C445" s="308"/>
      <c r="D445" s="277"/>
      <c r="E445" s="254"/>
      <c r="F445" s="242"/>
      <c r="G445" s="242"/>
      <c r="H445" s="242"/>
      <c r="I445" s="183"/>
      <c r="J445" s="184"/>
      <c r="K445" s="184"/>
      <c r="L445" s="184"/>
    </row>
    <row r="446" spans="1:15" s="1" customFormat="1" ht="38.25" x14ac:dyDescent="0.2">
      <c r="A446" s="180">
        <v>3</v>
      </c>
      <c r="B446" s="182" t="s">
        <v>94</v>
      </c>
      <c r="C446" s="230" t="s">
        <v>8</v>
      </c>
      <c r="D446" s="259">
        <v>1</v>
      </c>
      <c r="E446" s="218">
        <v>0</v>
      </c>
      <c r="F446" s="218">
        <f>D446*E446</f>
        <v>0</v>
      </c>
      <c r="G446" s="280">
        <v>9.5000000000000001E-2</v>
      </c>
      <c r="H446" s="218">
        <f>(F446*G446)+F446</f>
        <v>0</v>
      </c>
      <c r="I446" s="186"/>
    </row>
    <row r="447" spans="1:15" s="1" customFormat="1" x14ac:dyDescent="0.2">
      <c r="A447" s="180"/>
      <c r="B447" s="182"/>
      <c r="C447" s="230"/>
      <c r="D447" s="259"/>
      <c r="E447" s="218"/>
      <c r="F447" s="236"/>
      <c r="G447" s="281"/>
      <c r="H447" s="236"/>
      <c r="I447" s="183"/>
      <c r="J447" s="184"/>
      <c r="K447" s="184"/>
      <c r="L447" s="184"/>
    </row>
    <row r="448" spans="1:15" x14ac:dyDescent="0.2">
      <c r="F448" s="216"/>
      <c r="G448" s="280"/>
      <c r="H448" s="216"/>
      <c r="I448" s="165"/>
    </row>
    <row r="449" spans="1:15" ht="16.5" thickBot="1" x14ac:dyDescent="0.3">
      <c r="B449" s="129" t="s">
        <v>213</v>
      </c>
      <c r="C449" s="297"/>
      <c r="D449" s="260"/>
      <c r="E449" s="219"/>
      <c r="F449" s="219">
        <f>SUM(F442:F448)</f>
        <v>0</v>
      </c>
      <c r="G449" s="282"/>
      <c r="H449" s="219">
        <f>SUM(H442:H448)</f>
        <v>0</v>
      </c>
    </row>
    <row r="450" spans="1:15" ht="13.5" thickTop="1" x14ac:dyDescent="0.2"/>
    <row r="452" spans="1:15" s="147" customFormat="1" ht="18.75" thickBot="1" x14ac:dyDescent="0.3">
      <c r="A452" s="146"/>
      <c r="B452" s="146" t="s">
        <v>18</v>
      </c>
      <c r="C452" s="303"/>
      <c r="D452" s="267"/>
      <c r="E452" s="227"/>
      <c r="F452" s="227">
        <f>F449+F437+F387+F375</f>
        <v>0</v>
      </c>
      <c r="G452" s="287"/>
      <c r="H452" s="227">
        <f>H449+H437+H387+H375</f>
        <v>0</v>
      </c>
      <c r="I452" s="116"/>
    </row>
    <row r="453" spans="1:15" ht="16.5" thickTop="1" x14ac:dyDescent="0.25">
      <c r="B453" s="145"/>
      <c r="C453" s="302"/>
      <c r="D453" s="266"/>
      <c r="E453" s="226"/>
      <c r="F453" s="228"/>
      <c r="G453" s="228"/>
      <c r="H453" s="228"/>
    </row>
    <row r="454" spans="1:15" s="120" customFormat="1" ht="15.75" x14ac:dyDescent="0.25">
      <c r="A454" s="118"/>
      <c r="B454" s="145"/>
      <c r="C454" s="302"/>
      <c r="D454" s="266"/>
      <c r="E454" s="226"/>
      <c r="F454" s="228"/>
      <c r="G454" s="228"/>
      <c r="H454" s="228"/>
      <c r="I454" s="110"/>
      <c r="J454" s="111"/>
      <c r="K454" s="111"/>
      <c r="L454" s="111"/>
      <c r="M454" s="111"/>
      <c r="N454" s="111"/>
      <c r="O454" s="111"/>
    </row>
    <row r="455" spans="1:15" x14ac:dyDescent="0.2">
      <c r="C455" s="181"/>
      <c r="E455" s="210"/>
      <c r="H455" s="210"/>
    </row>
    <row r="456" spans="1:15" s="168" customFormat="1" ht="21" thickBot="1" x14ac:dyDescent="0.35">
      <c r="A456" s="179"/>
      <c r="B456" s="179" t="s">
        <v>28</v>
      </c>
      <c r="C456" s="309"/>
      <c r="D456" s="278"/>
      <c r="E456" s="243"/>
      <c r="F456" s="243">
        <f>F452+F356+F133</f>
        <v>0</v>
      </c>
      <c r="G456" s="295"/>
      <c r="H456" s="243">
        <f>H452+H356+H133</f>
        <v>0</v>
      </c>
      <c r="I456" s="167"/>
    </row>
    <row r="457" spans="1:15" ht="13.5" thickTop="1" x14ac:dyDescent="0.2"/>
  </sheetData>
  <pageMargins left="0.78740157480314965" right="0.43307086614173229" top="0.78740157480314965" bottom="0.70866141732283472" header="0.15748031496062992" footer="0"/>
  <pageSetup paperSize="9" scale="77" fitToHeight="0" orientation="portrait" horizontalDpi="3600" verticalDpi="3600" r:id="rId1"/>
  <headerFooter>
    <oddHeader>&amp;R&amp;G</oddHeader>
    <oddFooter xml:space="preserve">&amp;L&amp;"Swis721 Cn BT,Roman"&amp;8         Projektantski popis  - &amp;A
&amp;R&amp;"Swis721 Cn BT,Roman"&amp;8 Stran &amp;P od &amp;N   &amp;"Arial CE,Običajno"
</oddFooter>
  </headerFooter>
  <rowBreaks count="11" manualBreakCount="11">
    <brk id="55" max="7" man="1"/>
    <brk id="134" max="16383" man="1"/>
    <brk id="166" max="7" man="1"/>
    <brk id="176" max="16383" man="1"/>
    <brk id="197" max="7" man="1"/>
    <brk id="222" max="7" man="1"/>
    <brk id="252" max="16383" man="1"/>
    <brk id="304" max="16383" man="1"/>
    <brk id="327" max="16383" man="1"/>
    <brk id="358" max="7" man="1"/>
    <brk id="389"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GOI REKAPITULACIJA</vt:lpstr>
      <vt:lpstr>GOI dela za Trnovsko 4</vt:lpstr>
      <vt:lpstr>'GOI dela za Trnovsko 4'!Področje_tiskanja</vt:lpstr>
      <vt:lpstr>'GOI REKAPITULACIJA'!Področje_tiskanja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Arhip</dc:creator>
  <cp:lastModifiedBy>Uporabnik</cp:lastModifiedBy>
  <cp:lastPrinted>2022-04-20T01:55:35Z</cp:lastPrinted>
  <dcterms:created xsi:type="dcterms:W3CDTF">2012-10-24T15:50:40Z</dcterms:created>
  <dcterms:modified xsi:type="dcterms:W3CDTF">2022-04-20T01:56:49Z</dcterms:modified>
</cp:coreProperties>
</file>